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</sheets>
  <definedNames>
    <definedName name="_xlnm.Print_Area" localSheetId="0">'Str 1-3'!$A$1:$J$114</definedName>
  </definedNames>
  <calcPr fullCalcOnLoad="1"/>
</workbook>
</file>

<file path=xl/sharedStrings.xml><?xml version="1.0" encoding="utf-8"?>
<sst xmlns="http://schemas.openxmlformats.org/spreadsheetml/2006/main" count="106" uniqueCount="90">
  <si>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</si>
  <si>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</si>
  <si>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</si>
  <si>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</si>
  <si>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</si>
  <si>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</si>
  <si>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</si>
  <si>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</si>
  <si>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</si>
  <si>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</si>
  <si>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</si>
  <si>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</si>
  <si>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DOCHODY OGÓŁEM</t>
  </si>
  <si>
    <t>Struktura</t>
  </si>
  <si>
    <t>Struktura dochod. własnych</t>
  </si>
  <si>
    <t xml:space="preserve">  dochody z majątku</t>
  </si>
  <si>
    <t xml:space="preserve">    pochodne od wynagrodzeń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</si>
  <si>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</si>
  <si>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</si>
  <si>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</si>
  <si>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</si>
  <si>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</si>
  <si>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</si>
  <si>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</si>
  <si>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</si>
  <si>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</si>
  <si>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</si>
  <si>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</si>
  <si>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</si>
  <si>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</si>
  <si>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</si>
  <si>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</si>
  <si>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</si>
  <si>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</si>
  <si>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</si>
  <si>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</si>
  <si>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</si>
  <si>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</si>
  <si>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</si>
  <si>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</si>
  <si>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</si>
  <si>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</si>
  <si>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</si>
  <si>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</si>
  <si>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</si>
  <si>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</si>
  <si>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</si>
  <si>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</si>
  <si>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</si>
  <si>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</si>
  <si>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</si>
  <si>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</si>
  <si>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wydatki na wynagrodzenia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</si>
  <si>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</si>
  <si>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</si>
  <si>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</si>
  <si>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</si>
  <si>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</si>
  <si>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</si>
  <si>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</si>
  <si>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</si>
  <si>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</si>
  <si>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</si>
  <si>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</si>
  <si>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</si>
  <si>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</si>
  <si>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</si>
  <si>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</si>
  <si>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RAZEM DOCHODY WŁASNE     z tego:</t>
  </si>
  <si>
    <t>Wydatki, które nie wygasły z upływem roku budżetowego 
(art. 130 ust. 2 i ust. 3 ustawy o finansach publicznych)</t>
  </si>
  <si>
    <t>Wskaźn.
(4:2)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</si>
  <si>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</si>
  <si>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</si>
  <si>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</si>
  <si>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</si>
  <si>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</si>
  <si>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</si>
  <si>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</si>
  <si>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</si>
  <si>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</si>
  <si>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</si>
  <si>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</si>
  <si>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</si>
  <si>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</si>
  <si>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t xml:space="preserve">  wpływy z opłat za zezwolenia na sprzedaż alkoholu</t>
  </si>
  <si>
    <t>Skutki decyzji wydanych przez organ podatkowy na podst. ustawy - Ordynacja Podatkowa, obliczone za okrse  sprawozdawczy</t>
  </si>
  <si>
    <t>umorzenie zaległości podatkowych</t>
  </si>
  <si>
    <t>rołożenie na raty, odroczenie terminu płatności</t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</si>
  <si>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 III</t>
    </r>
    <r>
      <rPr>
        <b/>
        <sz val="11"/>
        <rFont val="Harrington"/>
        <family val="5"/>
      </rPr>
      <t xml:space="preserve"> kwartał 2009</t>
    </r>
    <r>
      <rPr>
        <b/>
        <sz val="11"/>
        <rFont val="Arial CE"/>
        <family val="2"/>
      </rPr>
      <t xml:space="preserve"> roku </t>
    </r>
  </si>
  <si>
    <t>Ustronie Morskie, dnia 20.10.2009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</si>
</sst>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53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201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11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42" applyNumberFormat="1" applyFont="1" applyBorder="1" applyAlignment="1">
      <alignment horizontal="right"/>
    </xf>
    <xf numFmtId="201" fontId="4" fillId="0" borderId="0" xfId="42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96" fontId="6" fillId="0" borderId="0" xfId="42" applyNumberFormat="1" applyFont="1" applyBorder="1" applyAlignment="1">
      <alignment horizontal="center"/>
    </xf>
    <xf numFmtId="1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7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wrapText="1"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201" fontId="6" fillId="0" borderId="19" xfId="42" applyNumberFormat="1" applyFont="1" applyBorder="1" applyAlignment="1">
      <alignment horizontal="right"/>
    </xf>
    <xf numFmtId="201" fontId="6" fillId="0" borderId="20" xfId="0" applyNumberFormat="1" applyFont="1" applyBorder="1" applyAlignment="1">
      <alignment horizontal="right" vertical="center"/>
    </xf>
    <xf numFmtId="196" fontId="6" fillId="0" borderId="14" xfId="42" applyNumberFormat="1" applyFont="1" applyBorder="1" applyAlignment="1">
      <alignment horizontal="center"/>
    </xf>
    <xf numFmtId="196" fontId="6" fillId="0" borderId="20" xfId="42" applyNumberFormat="1" applyFont="1" applyBorder="1" applyAlignment="1">
      <alignment horizontal="center"/>
    </xf>
    <xf numFmtId="201" fontId="6" fillId="0" borderId="0" xfId="42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0" xfId="42" applyNumberFormat="1" applyFont="1" applyBorder="1" applyAlignment="1">
      <alignment horizontal="center" vertical="center"/>
    </xf>
    <xf numFmtId="201" fontId="7" fillId="0" borderId="10" xfId="42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0" xfId="42" applyNumberFormat="1" applyFont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4" fillId="0" borderId="12" xfId="42" applyNumberFormat="1" applyFont="1" applyBorder="1" applyAlignment="1">
      <alignment horizontal="right"/>
    </xf>
    <xf numFmtId="3" fontId="4" fillId="0" borderId="21" xfId="42" applyNumberFormat="1" applyFont="1" applyBorder="1" applyAlignment="1">
      <alignment horizontal="right"/>
    </xf>
    <xf numFmtId="3" fontId="6" fillId="0" borderId="21" xfId="42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42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21" xfId="42" applyNumberFormat="1" applyFont="1" applyBorder="1" applyAlignment="1">
      <alignment horizontal="center"/>
    </xf>
    <xf numFmtId="165" fontId="6" fillId="0" borderId="10" xfId="42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1" xfId="42" applyNumberFormat="1" applyFont="1" applyBorder="1" applyAlignment="1">
      <alignment horizontal="right"/>
    </xf>
    <xf numFmtId="165" fontId="4" fillId="0" borderId="11" xfId="42" applyNumberFormat="1" applyFont="1" applyBorder="1" applyAlignment="1">
      <alignment horizontal="right"/>
    </xf>
    <xf numFmtId="165" fontId="6" fillId="0" borderId="17" xfId="42" applyNumberFormat="1" applyFont="1" applyBorder="1" applyAlignment="1">
      <alignment horizontal="right"/>
    </xf>
    <xf numFmtId="165" fontId="6" fillId="0" borderId="18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42" applyNumberFormat="1" applyFont="1" applyBorder="1" applyAlignment="1">
      <alignment horizontal="center" vertical="center"/>
    </xf>
    <xf numFmtId="0" fontId="15" fillId="0" borderId="11" xfId="42" applyNumberFormat="1" applyFont="1" applyBorder="1" applyAlignment="1">
      <alignment horizontal="center" vertical="center"/>
    </xf>
    <xf numFmtId="203" fontId="4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wrapText="1"/>
    </xf>
    <xf numFmtId="165" fontId="4" fillId="0" borderId="17" xfId="42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7" fillId="0" borderId="13" xfId="0" applyFont="1" applyBorder="1" applyAlignment="1">
      <alignment horizontal="left" wrapText="1" indent="1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3" fontId="6" fillId="0" borderId="20" xfId="42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3" fontId="6" fillId="0" borderId="0" xfId="42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96" fontId="6" fillId="0" borderId="0" xfId="42" applyNumberFormat="1" applyFont="1" applyBorder="1" applyAlignment="1">
      <alignment horizontal="right"/>
    </xf>
    <xf numFmtId="0" fontId="9" fillId="0" borderId="2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6" fontId="7" fillId="0" borderId="17" xfId="42" applyNumberFormat="1" applyFont="1" applyBorder="1" applyAlignment="1">
      <alignment horizontal="center" vertical="center"/>
    </xf>
    <xf numFmtId="196" fontId="7" fillId="0" borderId="11" xfId="42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01" fontId="7" fillId="0" borderId="17" xfId="42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0" borderId="17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7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showGridLines="0" tabSelected="1" view="pageBreakPreview" zoomScale="110" zoomScaleSheetLayoutView="110" zoomScalePageLayoutView="0" workbookViewId="0" topLeftCell="A1">
      <selection activeCell="A1" sqref="A1:J1"/>
    </sheetView>
  </sheetViews>
  <sheetFormatPr defaultColWidth="9.25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41" t="s">
        <v>88</v>
      </c>
      <c r="B1" s="142"/>
      <c r="C1" s="142"/>
      <c r="D1" s="142"/>
      <c r="E1" s="142"/>
      <c r="F1" s="142"/>
      <c r="G1" s="142"/>
      <c r="H1" s="142"/>
      <c r="I1" s="142"/>
      <c r="J1" s="143"/>
      <c r="K1" s="45"/>
      <c r="L1" s="46"/>
      <c r="M1" s="46"/>
      <c r="N1" s="46"/>
      <c r="O1" s="46"/>
      <c r="P1" s="46"/>
      <c r="Q1" s="46"/>
      <c r="R1" s="46"/>
      <c r="S1" s="46"/>
      <c r="T1" s="46"/>
    </row>
    <row r="2" spans="1:20" ht="21.75" customHeight="1">
      <c r="A2" s="121" t="s">
        <v>83</v>
      </c>
      <c r="B2" s="121"/>
      <c r="C2" s="121"/>
      <c r="D2" s="121"/>
      <c r="E2" s="121"/>
      <c r="F2" s="121"/>
      <c r="G2" s="121"/>
      <c r="H2" s="121"/>
      <c r="I2" s="121"/>
      <c r="J2" s="121"/>
      <c r="K2" s="45"/>
      <c r="L2" s="46"/>
      <c r="M2" s="46"/>
      <c r="N2" s="46"/>
      <c r="O2" s="46"/>
      <c r="P2" s="46"/>
      <c r="Q2" s="46"/>
      <c r="R2" s="46"/>
      <c r="S2" s="46"/>
      <c r="T2" s="46"/>
    </row>
    <row r="3" spans="1:23" ht="60" customHeight="1">
      <c r="A3" s="111" t="s">
        <v>0</v>
      </c>
      <c r="B3" s="124" t="s">
        <v>33</v>
      </c>
      <c r="C3" s="124" t="s">
        <v>35</v>
      </c>
      <c r="D3" s="124" t="s">
        <v>34</v>
      </c>
      <c r="E3" s="124" t="s">
        <v>32</v>
      </c>
      <c r="F3" s="122" t="s">
        <v>85</v>
      </c>
      <c r="G3" s="123"/>
      <c r="H3" s="124" t="s">
        <v>13</v>
      </c>
      <c r="I3" s="125" t="s">
        <v>41</v>
      </c>
      <c r="J3" s="124" t="s">
        <v>14</v>
      </c>
      <c r="K3" s="153"/>
      <c r="L3" s="154"/>
      <c r="M3" s="154"/>
      <c r="N3" s="154"/>
      <c r="O3" s="154"/>
      <c r="P3" s="154"/>
      <c r="Q3" s="154"/>
      <c r="R3" s="56"/>
      <c r="S3" s="4"/>
      <c r="T3" s="57"/>
      <c r="U3" s="4"/>
      <c r="V3" s="4"/>
      <c r="W3" s="4"/>
    </row>
    <row r="4" spans="1:23" ht="27.75" customHeight="1">
      <c r="A4" s="114"/>
      <c r="B4" s="124"/>
      <c r="C4" s="124"/>
      <c r="D4" s="124"/>
      <c r="E4" s="124"/>
      <c r="F4" s="28" t="s">
        <v>86</v>
      </c>
      <c r="G4" s="27" t="s">
        <v>87</v>
      </c>
      <c r="H4" s="124"/>
      <c r="I4" s="125"/>
      <c r="J4" s="124"/>
      <c r="K4" s="109"/>
      <c r="L4" s="110"/>
      <c r="M4" s="110"/>
      <c r="N4" s="110"/>
      <c r="O4" s="110"/>
      <c r="P4" s="110"/>
      <c r="Q4" s="110"/>
      <c r="R4" s="56"/>
      <c r="S4" s="4"/>
      <c r="T4" s="57"/>
      <c r="U4" s="4"/>
      <c r="V4" s="4"/>
      <c r="W4" s="4"/>
    </row>
    <row r="5" spans="1:23" ht="13.5" customHeight="1">
      <c r="A5" s="112"/>
      <c r="B5" s="160" t="s">
        <v>1</v>
      </c>
      <c r="C5" s="161"/>
      <c r="D5" s="161"/>
      <c r="E5" s="161"/>
      <c r="F5" s="161"/>
      <c r="G5" s="152"/>
      <c r="H5" s="144" t="s">
        <v>2</v>
      </c>
      <c r="I5" s="145"/>
      <c r="J5" s="146"/>
      <c r="K5" s="155"/>
      <c r="L5" s="157"/>
      <c r="M5" s="55"/>
      <c r="N5" s="55"/>
      <c r="O5" s="55"/>
      <c r="P5" s="55"/>
      <c r="Q5" s="55"/>
      <c r="R5" s="4"/>
      <c r="S5" s="4"/>
      <c r="T5" s="57"/>
      <c r="U5" s="4"/>
      <c r="V5" s="4"/>
      <c r="W5" s="4"/>
    </row>
    <row r="6" spans="1:23" ht="9" customHeight="1">
      <c r="A6" s="113">
        <v>1</v>
      </c>
      <c r="B6" s="91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3">
        <v>8</v>
      </c>
      <c r="I6" s="94">
        <v>9</v>
      </c>
      <c r="J6" s="94">
        <v>10</v>
      </c>
      <c r="K6" s="155"/>
      <c r="L6" s="157"/>
      <c r="M6" s="55"/>
      <c r="N6" s="55"/>
      <c r="O6" s="55"/>
      <c r="P6" s="55"/>
      <c r="Q6" s="55"/>
      <c r="R6" s="4"/>
      <c r="S6" s="4"/>
      <c r="T6" s="57"/>
      <c r="U6" s="4"/>
      <c r="V6" s="4"/>
      <c r="W6" s="4"/>
    </row>
    <row r="7" spans="1:23" ht="12" customHeight="1">
      <c r="A7" s="8" t="s">
        <v>12</v>
      </c>
      <c r="B7" s="68">
        <f aca="true" t="shared" si="0" ref="B7:G7">SUM(B8,B24,B31)</f>
        <v>20776508.669999998</v>
      </c>
      <c r="C7" s="68">
        <f t="shared" si="0"/>
        <v>14314165.75</v>
      </c>
      <c r="D7" s="68">
        <f t="shared" si="0"/>
        <v>14314165.75</v>
      </c>
      <c r="E7" s="68">
        <f t="shared" si="0"/>
        <v>701087.12</v>
      </c>
      <c r="F7" s="68">
        <f t="shared" si="0"/>
        <v>18154</v>
      </c>
      <c r="G7" s="68">
        <f t="shared" si="0"/>
        <v>0</v>
      </c>
      <c r="H7" s="80">
        <f>100</f>
        <v>100</v>
      </c>
      <c r="I7" s="81">
        <f aca="true" t="shared" si="1" ref="I7:I34">IF(B7=0,0,100*C7/B7)</f>
        <v>68.89591498435334</v>
      </c>
      <c r="J7" s="82"/>
      <c r="K7" s="156"/>
      <c r="L7" s="158"/>
      <c r="M7" s="33"/>
      <c r="N7" s="58"/>
      <c r="O7" s="59"/>
      <c r="P7" s="59"/>
      <c r="Q7" s="59"/>
      <c r="R7" s="4"/>
      <c r="S7" s="4"/>
      <c r="T7" s="57"/>
      <c r="U7" s="4"/>
      <c r="V7" s="4"/>
      <c r="W7" s="4"/>
    </row>
    <row r="8" spans="1:23" ht="12" customHeight="1">
      <c r="A8" s="10" t="s">
        <v>68</v>
      </c>
      <c r="B8" s="67">
        <f aca="true" t="shared" si="2" ref="B8:G8">SUM(B9:B23)</f>
        <v>16660504.43</v>
      </c>
      <c r="C8" s="67">
        <f t="shared" si="2"/>
        <v>11001571.65</v>
      </c>
      <c r="D8" s="67">
        <f t="shared" si="2"/>
        <v>11001571.65</v>
      </c>
      <c r="E8" s="67">
        <f t="shared" si="2"/>
        <v>701087.12</v>
      </c>
      <c r="F8" s="67">
        <f t="shared" si="2"/>
        <v>18154</v>
      </c>
      <c r="G8" s="67">
        <f t="shared" si="2"/>
        <v>0</v>
      </c>
      <c r="H8" s="80">
        <f aca="true" t="shared" si="3" ref="H8:H34">IF($C$7=0,0,100*C8/$C$7)</f>
        <v>76.85793110227189</v>
      </c>
      <c r="I8" s="81">
        <f t="shared" si="1"/>
        <v>66.03384487080623</v>
      </c>
      <c r="J8" s="81">
        <f>100</f>
        <v>100</v>
      </c>
      <c r="K8" s="156"/>
      <c r="L8" s="158"/>
      <c r="M8" s="60"/>
      <c r="N8" s="33"/>
      <c r="O8" s="61"/>
      <c r="P8" s="62"/>
      <c r="Q8" s="61"/>
      <c r="R8" s="4"/>
      <c r="S8" s="4"/>
      <c r="T8" s="57"/>
      <c r="U8" s="4"/>
      <c r="V8" s="4"/>
      <c r="W8" s="4"/>
    </row>
    <row r="9" spans="1:23" ht="12" customHeight="1">
      <c r="A9" s="16" t="s">
        <v>36</v>
      </c>
      <c r="B9" s="66">
        <v>5000</v>
      </c>
      <c r="C9" s="66">
        <v>16615.63</v>
      </c>
      <c r="D9" s="66">
        <f>C9</f>
        <v>16615.63</v>
      </c>
      <c r="E9" s="66"/>
      <c r="F9" s="66"/>
      <c r="G9" s="70"/>
      <c r="H9" s="83">
        <f t="shared" si="3"/>
        <v>0.11607822831030164</v>
      </c>
      <c r="I9" s="84">
        <f t="shared" si="1"/>
        <v>332.3126</v>
      </c>
      <c r="J9" s="84">
        <f aca="true" t="shared" si="4" ref="J9:J23">IF($C$8=0,0,100*C9/$C$8)</f>
        <v>0.15102960312038688</v>
      </c>
      <c r="K9" s="156"/>
      <c r="L9" s="158"/>
      <c r="M9" s="60"/>
      <c r="N9" s="63"/>
      <c r="O9" s="61"/>
      <c r="P9" s="62"/>
      <c r="Q9" s="61"/>
      <c r="R9" s="4"/>
      <c r="S9" s="4"/>
      <c r="T9" s="57"/>
      <c r="U9" s="4"/>
      <c r="V9" s="4"/>
      <c r="W9" s="4"/>
    </row>
    <row r="10" spans="1:23" ht="12" customHeight="1">
      <c r="A10" s="17" t="s">
        <v>65</v>
      </c>
      <c r="B10" s="66">
        <v>1189158</v>
      </c>
      <c r="C10" s="66">
        <v>754028</v>
      </c>
      <c r="D10" s="66">
        <f aca="true" t="shared" si="5" ref="D10:D23">C10</f>
        <v>754028</v>
      </c>
      <c r="E10" s="66"/>
      <c r="F10" s="66"/>
      <c r="G10" s="66"/>
      <c r="H10" s="83">
        <f t="shared" si="3"/>
        <v>5.267704825899477</v>
      </c>
      <c r="I10" s="84">
        <f t="shared" si="1"/>
        <v>63.408563033675925</v>
      </c>
      <c r="J10" s="84">
        <f t="shared" si="4"/>
        <v>6.853820744784223</v>
      </c>
      <c r="K10" s="156"/>
      <c r="L10" s="158"/>
      <c r="M10" s="60"/>
      <c r="N10" s="63"/>
      <c r="O10" s="61"/>
      <c r="P10" s="62"/>
      <c r="Q10" s="61"/>
      <c r="R10" s="4"/>
      <c r="S10" s="4"/>
      <c r="T10" s="57"/>
      <c r="U10" s="4"/>
      <c r="V10" s="4"/>
      <c r="W10" s="4"/>
    </row>
    <row r="11" spans="1:23" ht="12" customHeight="1">
      <c r="A11" s="18" t="s">
        <v>7</v>
      </c>
      <c r="B11" s="66">
        <v>372000</v>
      </c>
      <c r="C11" s="66">
        <v>285680.67</v>
      </c>
      <c r="D11" s="66">
        <f t="shared" si="5"/>
        <v>285680.67</v>
      </c>
      <c r="E11" s="66">
        <v>29945.62</v>
      </c>
      <c r="F11" s="66">
        <v>4704</v>
      </c>
      <c r="G11" s="70">
        <v>0</v>
      </c>
      <c r="H11" s="83">
        <f t="shared" si="3"/>
        <v>1.9957898699056213</v>
      </c>
      <c r="I11" s="84">
        <f t="shared" si="1"/>
        <v>76.79587903225807</v>
      </c>
      <c r="J11" s="84">
        <f t="shared" si="4"/>
        <v>2.5967259868729755</v>
      </c>
      <c r="K11" s="55"/>
      <c r="L11" s="5"/>
      <c r="M11" s="5"/>
      <c r="N11" s="5"/>
      <c r="O11" s="5"/>
      <c r="P11" s="5"/>
      <c r="Q11" s="5"/>
      <c r="R11" s="4"/>
      <c r="S11" s="4"/>
      <c r="T11" s="57"/>
      <c r="U11" s="4"/>
      <c r="V11" s="4"/>
      <c r="W11" s="4"/>
    </row>
    <row r="12" spans="1:23" ht="12" customHeight="1">
      <c r="A12" s="18" t="s">
        <v>8</v>
      </c>
      <c r="B12" s="66">
        <v>7800000</v>
      </c>
      <c r="C12" s="66">
        <v>4703786.84</v>
      </c>
      <c r="D12" s="66">
        <f t="shared" si="5"/>
        <v>4703786.84</v>
      </c>
      <c r="E12" s="66">
        <v>633568.5</v>
      </c>
      <c r="F12" s="66">
        <v>13450</v>
      </c>
      <c r="G12" s="70">
        <v>0</v>
      </c>
      <c r="H12" s="83">
        <f t="shared" si="3"/>
        <v>32.861061707350984</v>
      </c>
      <c r="I12" s="84">
        <f t="shared" si="1"/>
        <v>60.30495948717949</v>
      </c>
      <c r="J12" s="84">
        <f t="shared" si="4"/>
        <v>42.75558974339816</v>
      </c>
      <c r="K12" s="55"/>
      <c r="L12" s="5"/>
      <c r="M12" s="5"/>
      <c r="N12" s="5"/>
      <c r="O12" s="5"/>
      <c r="P12" s="5"/>
      <c r="Q12" s="5"/>
      <c r="R12" s="4"/>
      <c r="S12" s="4"/>
      <c r="T12" s="57"/>
      <c r="U12" s="4"/>
      <c r="V12" s="4"/>
      <c r="W12" s="4"/>
    </row>
    <row r="13" spans="1:23" ht="12" customHeight="1">
      <c r="A13" s="18" t="s">
        <v>9</v>
      </c>
      <c r="B13" s="66">
        <v>26100</v>
      </c>
      <c r="C13" s="66">
        <v>19759.69</v>
      </c>
      <c r="D13" s="66">
        <f t="shared" si="5"/>
        <v>19759.69</v>
      </c>
      <c r="E13" s="66"/>
      <c r="F13" s="66"/>
      <c r="G13" s="70"/>
      <c r="H13" s="83">
        <f t="shared" si="3"/>
        <v>0.13804290340846442</v>
      </c>
      <c r="I13" s="84">
        <f t="shared" si="1"/>
        <v>75.70762452107279</v>
      </c>
      <c r="J13" s="84">
        <f t="shared" si="4"/>
        <v>0.17960788356998064</v>
      </c>
      <c r="K13" s="55"/>
      <c r="L13" s="5"/>
      <c r="M13" s="5"/>
      <c r="N13" s="5"/>
      <c r="O13" s="5"/>
      <c r="P13" s="5"/>
      <c r="Q13" s="5"/>
      <c r="R13" s="4"/>
      <c r="S13" s="4"/>
      <c r="T13" s="57"/>
      <c r="U13" s="4"/>
      <c r="V13" s="4"/>
      <c r="W13" s="4"/>
    </row>
    <row r="14" spans="1:23" ht="12" customHeight="1">
      <c r="A14" s="18" t="s">
        <v>10</v>
      </c>
      <c r="B14" s="66">
        <v>15000</v>
      </c>
      <c r="C14" s="66">
        <v>9432</v>
      </c>
      <c r="D14" s="66">
        <f t="shared" si="5"/>
        <v>9432</v>
      </c>
      <c r="E14" s="66">
        <v>37573</v>
      </c>
      <c r="F14" s="66">
        <v>0</v>
      </c>
      <c r="G14" s="70">
        <v>0</v>
      </c>
      <c r="H14" s="83">
        <f t="shared" si="3"/>
        <v>0.06589276779891975</v>
      </c>
      <c r="I14" s="84">
        <f t="shared" si="1"/>
        <v>62.88</v>
      </c>
      <c r="J14" s="84">
        <f t="shared" si="4"/>
        <v>0.0857332052189107</v>
      </c>
      <c r="K14" s="55"/>
      <c r="L14" s="5"/>
      <c r="M14" s="5"/>
      <c r="N14" s="5"/>
      <c r="O14" s="5"/>
      <c r="P14" s="5"/>
      <c r="Q14" s="5"/>
      <c r="R14" s="4"/>
      <c r="S14" s="4"/>
      <c r="T14" s="57"/>
      <c r="U14" s="4"/>
      <c r="V14" s="4"/>
      <c r="W14" s="4"/>
    </row>
    <row r="15" spans="1:23" ht="21.75" customHeight="1">
      <c r="A15" s="29" t="s">
        <v>31</v>
      </c>
      <c r="B15" s="66">
        <v>90000</v>
      </c>
      <c r="C15" s="66">
        <v>85554.86</v>
      </c>
      <c r="D15" s="66">
        <f t="shared" si="5"/>
        <v>85554.86</v>
      </c>
      <c r="E15" s="66"/>
      <c r="F15" s="66"/>
      <c r="G15" s="70"/>
      <c r="H15" s="83">
        <f t="shared" si="3"/>
        <v>0.5976936518287836</v>
      </c>
      <c r="I15" s="84">
        <f t="shared" si="1"/>
        <v>95.06095555555555</v>
      </c>
      <c r="J15" s="84">
        <f t="shared" si="4"/>
        <v>0.7776603445563162</v>
      </c>
      <c r="K15" s="55"/>
      <c r="L15" s="5"/>
      <c r="M15" s="5"/>
      <c r="N15" s="5"/>
      <c r="O15" s="5"/>
      <c r="P15" s="5"/>
      <c r="Q15" s="5"/>
      <c r="R15" s="4"/>
      <c r="S15" s="4"/>
      <c r="T15" s="57"/>
      <c r="U15" s="4"/>
      <c r="V15" s="4"/>
      <c r="W15" s="4"/>
    </row>
    <row r="16" spans="1:23" ht="12" customHeight="1">
      <c r="A16" s="18" t="s">
        <v>28</v>
      </c>
      <c r="B16" s="66">
        <v>40000</v>
      </c>
      <c r="C16" s="66">
        <v>23408.26</v>
      </c>
      <c r="D16" s="66">
        <f t="shared" si="5"/>
        <v>23408.26</v>
      </c>
      <c r="E16" s="66"/>
      <c r="F16" s="66"/>
      <c r="G16" s="70"/>
      <c r="H16" s="83">
        <f t="shared" si="3"/>
        <v>0.1635321290030472</v>
      </c>
      <c r="I16" s="84">
        <f t="shared" si="1"/>
        <v>58.52065</v>
      </c>
      <c r="J16" s="84">
        <f t="shared" si="4"/>
        <v>0.21277196335852613</v>
      </c>
      <c r="K16" s="55"/>
      <c r="L16" s="5"/>
      <c r="M16" s="5"/>
      <c r="N16" s="5"/>
      <c r="O16" s="5"/>
      <c r="P16" s="5"/>
      <c r="Q16" s="5"/>
      <c r="R16" s="4"/>
      <c r="S16" s="4"/>
      <c r="T16" s="57"/>
      <c r="U16" s="4"/>
      <c r="V16" s="4"/>
      <c r="W16" s="4"/>
    </row>
    <row r="17" spans="1:23" ht="12" customHeight="1">
      <c r="A17" s="18" t="s">
        <v>37</v>
      </c>
      <c r="B17" s="66">
        <v>401777</v>
      </c>
      <c r="C17" s="66">
        <v>550940</v>
      </c>
      <c r="D17" s="66">
        <f t="shared" si="5"/>
        <v>550940</v>
      </c>
      <c r="E17" s="66"/>
      <c r="F17" s="66"/>
      <c r="G17" s="70"/>
      <c r="H17" s="83">
        <f t="shared" si="3"/>
        <v>3.8489144922748992</v>
      </c>
      <c r="I17" s="84">
        <f t="shared" si="1"/>
        <v>137.1258185510868</v>
      </c>
      <c r="J17" s="84">
        <f t="shared" si="4"/>
        <v>5.007829949459993</v>
      </c>
      <c r="K17" s="55"/>
      <c r="L17" s="5"/>
      <c r="M17" s="5"/>
      <c r="N17" s="5"/>
      <c r="O17" s="64"/>
      <c r="P17" s="5"/>
      <c r="Q17" s="64"/>
      <c r="R17" s="4"/>
      <c r="S17" s="4"/>
      <c r="T17" s="57"/>
      <c r="U17" s="4"/>
      <c r="V17" s="4"/>
      <c r="W17" s="4"/>
    </row>
    <row r="18" spans="1:23" ht="12" customHeight="1">
      <c r="A18" s="18" t="s">
        <v>66</v>
      </c>
      <c r="B18" s="66">
        <v>25000</v>
      </c>
      <c r="C18" s="66">
        <v>19612.45</v>
      </c>
      <c r="D18" s="66">
        <f t="shared" si="5"/>
        <v>19612.45</v>
      </c>
      <c r="E18" s="66"/>
      <c r="F18" s="66"/>
      <c r="G18" s="70"/>
      <c r="H18" s="83">
        <f t="shared" si="3"/>
        <v>0.13701427203328284</v>
      </c>
      <c r="I18" s="84">
        <f t="shared" si="1"/>
        <v>78.4498</v>
      </c>
      <c r="J18" s="84">
        <f t="shared" si="4"/>
        <v>0.17826952933583812</v>
      </c>
      <c r="K18" s="52"/>
      <c r="L18" s="5"/>
      <c r="M18" s="5"/>
      <c r="N18" s="5"/>
      <c r="O18" s="64"/>
      <c r="P18" s="5"/>
      <c r="Q18" s="64"/>
      <c r="R18" s="4"/>
      <c r="S18" s="4"/>
      <c r="T18" s="57"/>
      <c r="U18" s="4"/>
      <c r="V18" s="4"/>
      <c r="W18" s="4"/>
    </row>
    <row r="19" spans="1:23" ht="12" customHeight="1">
      <c r="A19" s="19" t="s">
        <v>67</v>
      </c>
      <c r="B19" s="66">
        <v>270000</v>
      </c>
      <c r="C19" s="66">
        <v>286615.5</v>
      </c>
      <c r="D19" s="66">
        <f t="shared" si="5"/>
        <v>286615.5</v>
      </c>
      <c r="E19" s="66"/>
      <c r="F19" s="66"/>
      <c r="G19" s="66"/>
      <c r="H19" s="83">
        <f t="shared" si="3"/>
        <v>2.0023206731415697</v>
      </c>
      <c r="I19" s="84">
        <f t="shared" si="1"/>
        <v>106.15388888888889</v>
      </c>
      <c r="J19" s="84">
        <f t="shared" si="4"/>
        <v>2.605223227355884</v>
      </c>
      <c r="K19" s="55"/>
      <c r="L19" s="5"/>
      <c r="M19" s="5"/>
      <c r="N19" s="5"/>
      <c r="O19" s="64"/>
      <c r="P19" s="5"/>
      <c r="Q19" s="64"/>
      <c r="R19" s="4"/>
      <c r="S19" s="4"/>
      <c r="T19" s="57"/>
      <c r="U19" s="4"/>
      <c r="V19" s="4"/>
      <c r="W19" s="4"/>
    </row>
    <row r="20" spans="1:23" ht="12" customHeight="1">
      <c r="A20" s="18" t="s">
        <v>82</v>
      </c>
      <c r="B20" s="66">
        <v>680000</v>
      </c>
      <c r="C20" s="66">
        <v>759733.28</v>
      </c>
      <c r="D20" s="66">
        <f t="shared" si="5"/>
        <v>759733.28</v>
      </c>
      <c r="E20" s="66"/>
      <c r="F20" s="66"/>
      <c r="G20" s="70"/>
      <c r="H20" s="83">
        <f t="shared" si="3"/>
        <v>5.307562405444411</v>
      </c>
      <c r="I20" s="84">
        <f t="shared" si="1"/>
        <v>111.72548235294117</v>
      </c>
      <c r="J20" s="84">
        <f t="shared" si="4"/>
        <v>6.905679517162441</v>
      </c>
      <c r="K20" s="55"/>
      <c r="L20" s="5"/>
      <c r="M20" s="5"/>
      <c r="N20" s="5"/>
      <c r="O20" s="64"/>
      <c r="P20" s="5"/>
      <c r="Q20" s="64"/>
      <c r="R20" s="4"/>
      <c r="S20" s="4"/>
      <c r="T20" s="57"/>
      <c r="U20" s="4"/>
      <c r="V20" s="4"/>
      <c r="W20" s="4"/>
    </row>
    <row r="21" spans="1:23" ht="12" customHeight="1">
      <c r="A21" s="18" t="s">
        <v>15</v>
      </c>
      <c r="B21" s="66">
        <v>4020500</v>
      </c>
      <c r="C21" s="66">
        <v>2051635.03</v>
      </c>
      <c r="D21" s="66">
        <f t="shared" si="5"/>
        <v>2051635.03</v>
      </c>
      <c r="E21" s="66"/>
      <c r="F21" s="66"/>
      <c r="G21" s="70"/>
      <c r="H21" s="83">
        <f t="shared" si="3"/>
        <v>14.33289977098386</v>
      </c>
      <c r="I21" s="84">
        <f t="shared" si="1"/>
        <v>51.029350329561</v>
      </c>
      <c r="J21" s="84">
        <f t="shared" si="4"/>
        <v>18.64856308962002</v>
      </c>
      <c r="K21" s="65"/>
      <c r="L21" s="5"/>
      <c r="M21" s="5"/>
      <c r="N21" s="5"/>
      <c r="O21" s="64"/>
      <c r="P21" s="5"/>
      <c r="Q21" s="64"/>
      <c r="R21" s="4"/>
      <c r="S21" s="4"/>
      <c r="T21" s="57"/>
      <c r="U21" s="4"/>
      <c r="V21" s="4"/>
      <c r="W21" s="4"/>
    </row>
    <row r="22" spans="1:23" ht="12" customHeight="1">
      <c r="A22" s="18" t="s">
        <v>84</v>
      </c>
      <c r="B22" s="66">
        <v>250000</v>
      </c>
      <c r="C22" s="66">
        <v>253802.44</v>
      </c>
      <c r="D22" s="66">
        <f t="shared" si="5"/>
        <v>253802.44</v>
      </c>
      <c r="E22" s="66"/>
      <c r="F22" s="66"/>
      <c r="G22" s="70"/>
      <c r="H22" s="83">
        <f t="shared" si="3"/>
        <v>1.7730857978922034</v>
      </c>
      <c r="I22" s="84">
        <f t="shared" si="1"/>
        <v>101.520976</v>
      </c>
      <c r="J22" s="84">
        <f t="shared" si="4"/>
        <v>2.3069652961811142</v>
      </c>
      <c r="K22" s="65"/>
      <c r="L22" s="5"/>
      <c r="M22" s="5"/>
      <c r="N22" s="5"/>
      <c r="O22" s="64"/>
      <c r="P22" s="5"/>
      <c r="Q22" s="64"/>
      <c r="R22" s="4"/>
      <c r="S22" s="4"/>
      <c r="T22" s="57"/>
      <c r="U22" s="4"/>
      <c r="V22" s="4"/>
      <c r="W22" s="4"/>
    </row>
    <row r="23" spans="1:23" ht="12" customHeight="1">
      <c r="A23" s="18" t="s">
        <v>11</v>
      </c>
      <c r="B23" s="66">
        <v>1475969.43</v>
      </c>
      <c r="C23" s="66">
        <v>1180967</v>
      </c>
      <c r="D23" s="66">
        <f t="shared" si="5"/>
        <v>1180967</v>
      </c>
      <c r="E23" s="66"/>
      <c r="F23" s="66"/>
      <c r="G23" s="70">
        <v>0</v>
      </c>
      <c r="H23" s="83">
        <f t="shared" si="3"/>
        <v>8.250337606996062</v>
      </c>
      <c r="I23" s="84">
        <f t="shared" si="1"/>
        <v>80.01297154237132</v>
      </c>
      <c r="J23" s="84">
        <f t="shared" si="4"/>
        <v>10.734529916005227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" customHeight="1">
      <c r="A24" s="10" t="s">
        <v>29</v>
      </c>
      <c r="B24" s="67">
        <f aca="true" t="shared" si="6" ref="B24:G24">SUM(B25:B30)</f>
        <v>1678719.2399999998</v>
      </c>
      <c r="C24" s="67">
        <f t="shared" si="6"/>
        <v>1250281.1</v>
      </c>
      <c r="D24" s="67">
        <f t="shared" si="6"/>
        <v>1250281.1</v>
      </c>
      <c r="E24" s="67">
        <f t="shared" si="6"/>
        <v>0</v>
      </c>
      <c r="F24" s="67">
        <f t="shared" si="6"/>
        <v>0</v>
      </c>
      <c r="G24" s="67">
        <f t="shared" si="6"/>
        <v>0</v>
      </c>
      <c r="H24" s="85">
        <f t="shared" si="3"/>
        <v>8.734571904758056</v>
      </c>
      <c r="I24" s="81">
        <f t="shared" si="1"/>
        <v>74.47827309109773</v>
      </c>
      <c r="J24" s="7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2" t="s">
        <v>40</v>
      </c>
      <c r="B25" s="66">
        <v>1188685.39</v>
      </c>
      <c r="C25" s="66">
        <v>866042.91</v>
      </c>
      <c r="D25" s="70">
        <f aca="true" t="shared" si="7" ref="D25:D30">C25</f>
        <v>866042.91</v>
      </c>
      <c r="E25" s="76"/>
      <c r="F25" s="76"/>
      <c r="G25" s="76"/>
      <c r="H25" s="83">
        <f t="shared" si="3"/>
        <v>6.050250675628791</v>
      </c>
      <c r="I25" s="84">
        <f t="shared" si="1"/>
        <v>72.85720151738384</v>
      </c>
      <c r="J25" s="7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1" t="s">
        <v>38</v>
      </c>
      <c r="B26" s="66">
        <v>0</v>
      </c>
      <c r="C26" s="66">
        <v>0</v>
      </c>
      <c r="D26" s="70">
        <v>0</v>
      </c>
      <c r="E26" s="76"/>
      <c r="F26" s="76"/>
      <c r="G26" s="76"/>
      <c r="H26" s="83">
        <f t="shared" si="3"/>
        <v>0</v>
      </c>
      <c r="I26" s="84">
        <f t="shared" si="1"/>
        <v>0</v>
      </c>
      <c r="J26" s="7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2" t="s">
        <v>39</v>
      </c>
      <c r="B27" s="66">
        <v>227169</v>
      </c>
      <c r="C27" s="66">
        <v>202670</v>
      </c>
      <c r="D27" s="70">
        <f t="shared" si="7"/>
        <v>202670</v>
      </c>
      <c r="E27" s="76"/>
      <c r="F27" s="76"/>
      <c r="G27" s="76"/>
      <c r="H27" s="83">
        <f t="shared" si="3"/>
        <v>1.415870149470639</v>
      </c>
      <c r="I27" s="84">
        <f t="shared" si="1"/>
        <v>89.21551796239804</v>
      </c>
      <c r="J27" s="7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1" t="s">
        <v>38</v>
      </c>
      <c r="B28" s="66">
        <v>0</v>
      </c>
      <c r="C28" s="66">
        <v>0</v>
      </c>
      <c r="D28" s="70">
        <f t="shared" si="7"/>
        <v>0</v>
      </c>
      <c r="E28" s="76"/>
      <c r="F28" s="76"/>
      <c r="G28" s="76"/>
      <c r="H28" s="83">
        <f t="shared" si="3"/>
        <v>0</v>
      </c>
      <c r="I28" s="84">
        <f t="shared" si="1"/>
        <v>0</v>
      </c>
      <c r="J28" s="7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" customHeight="1">
      <c r="A29" s="12" t="s">
        <v>42</v>
      </c>
      <c r="B29" s="66">
        <v>262864.85</v>
      </c>
      <c r="C29" s="66">
        <v>181568.19</v>
      </c>
      <c r="D29" s="70">
        <f t="shared" si="7"/>
        <v>181568.19</v>
      </c>
      <c r="E29" s="76"/>
      <c r="F29" s="76"/>
      <c r="G29" s="76"/>
      <c r="H29" s="83">
        <f t="shared" si="3"/>
        <v>1.2684510796586241</v>
      </c>
      <c r="I29" s="84">
        <f t="shared" si="1"/>
        <v>69.07282963089207</v>
      </c>
      <c r="J29" s="74"/>
      <c r="K29" s="55"/>
      <c r="L29" s="55"/>
      <c r="M29" s="53"/>
      <c r="N29" s="53"/>
      <c r="O29" s="53"/>
      <c r="P29" s="53"/>
      <c r="Q29" s="53"/>
      <c r="R29" s="4"/>
      <c r="S29" s="4"/>
      <c r="T29" s="4"/>
      <c r="U29" s="4"/>
      <c r="V29" s="4"/>
      <c r="W29" s="4"/>
    </row>
    <row r="30" spans="1:23" ht="12" customHeight="1">
      <c r="A30" s="11" t="s">
        <v>38</v>
      </c>
      <c r="B30" s="66"/>
      <c r="C30" s="66"/>
      <c r="D30" s="70">
        <f t="shared" si="7"/>
        <v>0</v>
      </c>
      <c r="E30" s="76"/>
      <c r="F30" s="76"/>
      <c r="G30" s="76"/>
      <c r="H30" s="83">
        <f t="shared" si="3"/>
        <v>0</v>
      </c>
      <c r="I30" s="84">
        <f t="shared" si="1"/>
        <v>0</v>
      </c>
      <c r="J30" s="74"/>
      <c r="K30" s="55"/>
      <c r="L30" s="55"/>
      <c r="M30" s="53"/>
      <c r="N30" s="53"/>
      <c r="O30" s="53"/>
      <c r="P30" s="53"/>
      <c r="Q30" s="53"/>
      <c r="R30" s="4"/>
      <c r="S30" s="4"/>
      <c r="T30" s="4"/>
      <c r="U30" s="4"/>
      <c r="V30" s="4"/>
      <c r="W30" s="4"/>
    </row>
    <row r="31" spans="1:23" ht="12" customHeight="1">
      <c r="A31" s="8" t="s">
        <v>30</v>
      </c>
      <c r="B31" s="68">
        <f>SUM(B32:B36)</f>
        <v>2437285</v>
      </c>
      <c r="C31" s="68">
        <f>SUM(C33:C36)</f>
        <v>2062313</v>
      </c>
      <c r="D31" s="68">
        <f>SUM(D33:D36)</f>
        <v>2062313</v>
      </c>
      <c r="E31" s="73"/>
      <c r="F31" s="73"/>
      <c r="G31" s="73"/>
      <c r="H31" s="85">
        <f t="shared" si="3"/>
        <v>14.407496992970058</v>
      </c>
      <c r="I31" s="81">
        <f t="shared" si="1"/>
        <v>84.6151763129876</v>
      </c>
      <c r="J31" s="74"/>
      <c r="K31" s="55"/>
      <c r="L31" s="55"/>
      <c r="M31" s="53"/>
      <c r="N31" s="53"/>
      <c r="O31" s="53"/>
      <c r="P31" s="53"/>
      <c r="Q31" s="53"/>
      <c r="R31" s="4"/>
      <c r="S31" s="4"/>
      <c r="T31" s="4"/>
      <c r="U31" s="4"/>
      <c r="V31" s="4"/>
      <c r="W31" s="4"/>
    </row>
    <row r="32" spans="1:23" ht="12" customHeight="1">
      <c r="A32" s="20" t="s">
        <v>72</v>
      </c>
      <c r="B32" s="71">
        <v>0</v>
      </c>
      <c r="C32" s="71">
        <v>0</v>
      </c>
      <c r="D32" s="72">
        <f>C32</f>
        <v>0</v>
      </c>
      <c r="E32" s="79"/>
      <c r="F32" s="79"/>
      <c r="G32" s="79"/>
      <c r="H32" s="83">
        <f t="shared" si="3"/>
        <v>0</v>
      </c>
      <c r="I32" s="84">
        <f t="shared" si="1"/>
        <v>0</v>
      </c>
      <c r="J32" s="7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21" t="s">
        <v>43</v>
      </c>
      <c r="B33" s="66">
        <v>2437285</v>
      </c>
      <c r="C33" s="66">
        <v>2062313</v>
      </c>
      <c r="D33" s="72">
        <f>C33</f>
        <v>2062313</v>
      </c>
      <c r="E33" s="75"/>
      <c r="F33" s="75"/>
      <c r="G33" s="76"/>
      <c r="H33" s="83">
        <f t="shared" si="3"/>
        <v>14.407496992970058</v>
      </c>
      <c r="I33" s="84">
        <f t="shared" si="1"/>
        <v>84.6151763129876</v>
      </c>
      <c r="J33" s="7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9" t="s">
        <v>74</v>
      </c>
      <c r="B34" s="66"/>
      <c r="C34" s="66"/>
      <c r="D34" s="72">
        <f>C34</f>
        <v>0</v>
      </c>
      <c r="E34" s="75"/>
      <c r="F34" s="75"/>
      <c r="G34" s="76"/>
      <c r="H34" s="83">
        <f t="shared" si="3"/>
        <v>0</v>
      </c>
      <c r="I34" s="84">
        <f t="shared" si="1"/>
        <v>0</v>
      </c>
      <c r="J34" s="7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9" t="s">
        <v>73</v>
      </c>
      <c r="B35" s="70">
        <v>0</v>
      </c>
      <c r="C35" s="66">
        <v>0</v>
      </c>
      <c r="D35" s="72">
        <f>C35</f>
        <v>0</v>
      </c>
      <c r="E35" s="75"/>
      <c r="F35" s="75"/>
      <c r="G35" s="75"/>
      <c r="H35" s="101">
        <f>IF($C$7=0,0,100*C35/$C$7)</f>
        <v>0</v>
      </c>
      <c r="I35" s="101">
        <f>IF(B35=0,0,100*C35/B35)</f>
        <v>0</v>
      </c>
      <c r="J35" s="7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" customHeight="1">
      <c r="A36" s="11" t="s">
        <v>75</v>
      </c>
      <c r="B36" s="66">
        <v>0</v>
      </c>
      <c r="C36" s="66">
        <v>0</v>
      </c>
      <c r="D36" s="72">
        <f>C36</f>
        <v>0</v>
      </c>
      <c r="E36" s="75"/>
      <c r="F36" s="75"/>
      <c r="G36" s="75"/>
      <c r="H36" s="101">
        <f>IF($C$7=0,0,100*C36/$C$7)</f>
        <v>0</v>
      </c>
      <c r="I36" s="101">
        <f>IF(B36=0,0,100*C36/B36)</f>
        <v>0</v>
      </c>
      <c r="J36" s="7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4.75" customHeight="1">
      <c r="A37" s="126" t="s">
        <v>0</v>
      </c>
      <c r="B37" s="133" t="s">
        <v>33</v>
      </c>
      <c r="C37" s="134"/>
      <c r="D37" s="149" t="s">
        <v>44</v>
      </c>
      <c r="E37" s="122" t="s">
        <v>45</v>
      </c>
      <c r="F37" s="159"/>
      <c r="G37" s="149" t="s">
        <v>69</v>
      </c>
      <c r="H37" s="149" t="s">
        <v>13</v>
      </c>
      <c r="I37" s="147" t="s">
        <v>70</v>
      </c>
      <c r="J37" s="3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127"/>
      <c r="B38" s="135"/>
      <c r="C38" s="136"/>
      <c r="D38" s="127"/>
      <c r="E38" s="133" t="s">
        <v>27</v>
      </c>
      <c r="F38" s="34" t="s">
        <v>46</v>
      </c>
      <c r="G38" s="127"/>
      <c r="H38" s="127"/>
      <c r="I38" s="127"/>
      <c r="J38" s="3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8" customHeight="1">
      <c r="A39" s="127"/>
      <c r="B39" s="137"/>
      <c r="C39" s="138"/>
      <c r="D39" s="148"/>
      <c r="E39" s="150"/>
      <c r="F39" s="32" t="s">
        <v>47</v>
      </c>
      <c r="G39" s="148"/>
      <c r="H39" s="148"/>
      <c r="I39" s="148"/>
      <c r="J39" s="3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9.75" customHeight="1">
      <c r="A40" s="128"/>
      <c r="B40" s="162" t="s">
        <v>1</v>
      </c>
      <c r="C40" s="161"/>
      <c r="D40" s="161"/>
      <c r="E40" s="161"/>
      <c r="F40" s="161"/>
      <c r="G40" s="152"/>
      <c r="H40" s="144" t="s">
        <v>2</v>
      </c>
      <c r="I40" s="163"/>
      <c r="J40" s="3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9" customHeight="1">
      <c r="A41" s="95">
        <v>1</v>
      </c>
      <c r="B41" s="139">
        <v>2</v>
      </c>
      <c r="C41" s="140"/>
      <c r="D41" s="96">
        <v>4</v>
      </c>
      <c r="E41" s="96">
        <v>5</v>
      </c>
      <c r="F41" s="96">
        <v>6</v>
      </c>
      <c r="G41" s="96">
        <v>7</v>
      </c>
      <c r="H41" s="97">
        <v>8</v>
      </c>
      <c r="I41" s="98">
        <v>9</v>
      </c>
      <c r="J41" s="3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10" t="s">
        <v>48</v>
      </c>
      <c r="B42" s="169">
        <v>24656508.43</v>
      </c>
      <c r="C42" s="170"/>
      <c r="D42" s="67">
        <v>11813855.9</v>
      </c>
      <c r="E42" s="67">
        <f>SUM(E43,E45)</f>
        <v>230300.19999999998</v>
      </c>
      <c r="F42" s="67">
        <f>SUM(F43,F45)</f>
        <v>0</v>
      </c>
      <c r="G42" s="67">
        <f>SUM(G43,G45)</f>
        <v>0</v>
      </c>
      <c r="H42" s="86">
        <f>IF($D$42=0,0,100*D42/$D$42)</f>
        <v>100</v>
      </c>
      <c r="I42" s="81">
        <f>IF(B42=0,0,100*D42/B42)</f>
        <v>47.913742262168306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35" t="s">
        <v>49</v>
      </c>
      <c r="B43" s="169">
        <f>B44</f>
        <v>8819628</v>
      </c>
      <c r="C43" s="170"/>
      <c r="D43" s="67">
        <f>D44</f>
        <v>839895.09</v>
      </c>
      <c r="E43" s="67">
        <f>E44</f>
        <v>0</v>
      </c>
      <c r="F43" s="67">
        <f>F44</f>
        <v>0</v>
      </c>
      <c r="G43" s="69"/>
      <c r="H43" s="86">
        <f>IF($D$42=0,0,100*D43/$D$42)</f>
        <v>7.1094069295360205</v>
      </c>
      <c r="I43" s="81">
        <f>IF(B43=0,0,100*D43/B43)</f>
        <v>9.523021719283399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9" t="s">
        <v>50</v>
      </c>
      <c r="B44" s="171">
        <v>8819628</v>
      </c>
      <c r="C44" s="172"/>
      <c r="D44" s="66">
        <v>839895.09</v>
      </c>
      <c r="E44" s="66">
        <v>0</v>
      </c>
      <c r="F44" s="66">
        <v>0</v>
      </c>
      <c r="G44" s="70"/>
      <c r="H44" s="87">
        <f>IF($D$42=0,0,100*D44/$D$42)</f>
        <v>7.1094069295360205</v>
      </c>
      <c r="I44" s="84">
        <f>IF(B44=0,0,100*D44/B44)</f>
        <v>9.523021719283399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10" t="s">
        <v>51</v>
      </c>
      <c r="B45" s="169">
        <f>SUM(B42-B43)</f>
        <v>15836880.43</v>
      </c>
      <c r="C45" s="170"/>
      <c r="D45" s="67">
        <f>SUM(D46,D48:D50,D52)</f>
        <v>10973960.81</v>
      </c>
      <c r="E45" s="67">
        <f>SUM(E46,E48:E50,E52)</f>
        <v>230300.19999999998</v>
      </c>
      <c r="F45" s="67">
        <f>SUM(F46,F48:F50,F52)</f>
        <v>0</v>
      </c>
      <c r="G45" s="67">
        <f>SUM(G46,G48:G50,G52)</f>
        <v>0</v>
      </c>
      <c r="H45" s="86">
        <f>IF($D$42=0,0,100*D45/$D$42)</f>
        <v>92.89059307046398</v>
      </c>
      <c r="I45" s="81">
        <f>IF(B45=0,0,100*D45/B45)</f>
        <v>69.29370249719061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1" t="s">
        <v>52</v>
      </c>
      <c r="B46" s="171">
        <v>6256222.41</v>
      </c>
      <c r="C46" s="172"/>
      <c r="D46" s="66">
        <v>4459940.36</v>
      </c>
      <c r="E46" s="66">
        <f>E47</f>
        <v>4716.79</v>
      </c>
      <c r="F46" s="66">
        <v>0</v>
      </c>
      <c r="G46" s="70">
        <v>0</v>
      </c>
      <c r="H46" s="87">
        <f aca="true" t="shared" si="8" ref="H46:H52">IF($D$42=0,0,100*D46/$D$42)</f>
        <v>37.75177552318037</v>
      </c>
      <c r="I46" s="84">
        <f aca="true" t="shared" si="9" ref="I46:I52">IF(B46=0,0,100*D46/B46)</f>
        <v>71.28807238168504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21" t="s">
        <v>53</v>
      </c>
      <c r="B47" s="171">
        <v>5359723</v>
      </c>
      <c r="C47" s="172"/>
      <c r="D47" s="66">
        <v>3674154.52</v>
      </c>
      <c r="E47" s="66">
        <v>4716.79</v>
      </c>
      <c r="F47" s="66">
        <v>0</v>
      </c>
      <c r="G47" s="70">
        <v>0</v>
      </c>
      <c r="H47" s="87">
        <f t="shared" si="8"/>
        <v>31.10038374515809</v>
      </c>
      <c r="I47" s="84">
        <f t="shared" si="9"/>
        <v>68.55120161993446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9" t="s">
        <v>16</v>
      </c>
      <c r="B48" s="171">
        <v>1058739.66</v>
      </c>
      <c r="C48" s="172"/>
      <c r="D48" s="66">
        <v>754865.67</v>
      </c>
      <c r="E48" s="66">
        <v>1454.64</v>
      </c>
      <c r="F48" s="66">
        <v>0</v>
      </c>
      <c r="G48" s="70">
        <v>0</v>
      </c>
      <c r="H48" s="87">
        <f t="shared" si="8"/>
        <v>6.38966376761037</v>
      </c>
      <c r="I48" s="84">
        <f t="shared" si="9"/>
        <v>71.2985163888165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9" t="s">
        <v>54</v>
      </c>
      <c r="B49" s="171">
        <v>1304081</v>
      </c>
      <c r="C49" s="172"/>
      <c r="D49" s="66">
        <v>1057635</v>
      </c>
      <c r="E49" s="66">
        <v>0</v>
      </c>
      <c r="F49" s="66">
        <v>0</v>
      </c>
      <c r="G49" s="66">
        <v>0</v>
      </c>
      <c r="H49" s="87">
        <f t="shared" si="8"/>
        <v>8.952496195590129</v>
      </c>
      <c r="I49" s="84">
        <f t="shared" si="9"/>
        <v>81.10194075368018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9" t="s">
        <v>55</v>
      </c>
      <c r="B50" s="171">
        <v>245000</v>
      </c>
      <c r="C50" s="172"/>
      <c r="D50" s="66">
        <v>0</v>
      </c>
      <c r="E50" s="66">
        <v>0</v>
      </c>
      <c r="F50" s="66">
        <v>0</v>
      </c>
      <c r="G50" s="66">
        <v>0</v>
      </c>
      <c r="H50" s="87">
        <f t="shared" si="8"/>
        <v>0</v>
      </c>
      <c r="I50" s="84">
        <f t="shared" si="9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9" t="s">
        <v>81</v>
      </c>
      <c r="B51" s="171">
        <v>0</v>
      </c>
      <c r="C51" s="172"/>
      <c r="D51" s="66">
        <v>0</v>
      </c>
      <c r="E51" s="66">
        <v>0</v>
      </c>
      <c r="F51" s="66">
        <v>0</v>
      </c>
      <c r="G51" s="66">
        <v>0</v>
      </c>
      <c r="H51" s="87">
        <f t="shared" si="8"/>
        <v>0</v>
      </c>
      <c r="I51" s="84">
        <f t="shared" si="9"/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9" t="s">
        <v>56</v>
      </c>
      <c r="B52" s="171">
        <f>SUM(B42-B43-B46-B48-B49-B50)</f>
        <v>6972837.359999999</v>
      </c>
      <c r="C52" s="172"/>
      <c r="D52" s="66">
        <f>SUM(D42-D43-D46-D48-D49-D50)</f>
        <v>4701519.78</v>
      </c>
      <c r="E52" s="66">
        <v>224128.77</v>
      </c>
      <c r="F52" s="66">
        <v>0</v>
      </c>
      <c r="G52" s="70">
        <v>0</v>
      </c>
      <c r="H52" s="87">
        <f t="shared" si="8"/>
        <v>39.79665758408311</v>
      </c>
      <c r="I52" s="84">
        <f t="shared" si="9"/>
        <v>67.42620739973778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" customHeight="1">
      <c r="A53" s="108" t="s">
        <v>4</v>
      </c>
      <c r="B53" s="169">
        <f>SUM(B7-B42)</f>
        <v>-3879999.7600000016</v>
      </c>
      <c r="C53" s="170"/>
      <c r="D53" s="77">
        <f>SUM(D7-D42)</f>
        <v>2500309.8499999996</v>
      </c>
      <c r="E53" s="38" t="s">
        <v>3</v>
      </c>
      <c r="F53" s="38" t="s">
        <v>3</v>
      </c>
      <c r="G53" s="38" t="s">
        <v>3</v>
      </c>
      <c r="H53" s="36"/>
      <c r="I53" s="3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9" s="4" customFormat="1" ht="12" customHeight="1">
      <c r="A54" s="115"/>
      <c r="B54" s="116"/>
      <c r="C54" s="116"/>
      <c r="D54" s="116"/>
      <c r="E54" s="39"/>
      <c r="F54" s="39"/>
      <c r="G54" s="39"/>
      <c r="H54" s="40"/>
      <c r="I54" s="41"/>
    </row>
    <row r="55" spans="1:9" s="4" customFormat="1" ht="12" customHeight="1">
      <c r="A55" s="117"/>
      <c r="B55" s="118"/>
      <c r="C55" s="118"/>
      <c r="D55" s="118"/>
      <c r="E55" s="15"/>
      <c r="F55" s="15"/>
      <c r="G55" s="15"/>
      <c r="H55" s="40"/>
      <c r="I55" s="41"/>
    </row>
    <row r="56" spans="1:9" s="4" customFormat="1" ht="12" customHeight="1">
      <c r="A56" s="117"/>
      <c r="B56" s="118"/>
      <c r="C56" s="118"/>
      <c r="D56" s="118"/>
      <c r="E56" s="15"/>
      <c r="F56" s="15"/>
      <c r="G56" s="15"/>
      <c r="H56" s="40"/>
      <c r="I56" s="41"/>
    </row>
    <row r="57" spans="1:9" s="4" customFormat="1" ht="12" customHeight="1">
      <c r="A57" s="117"/>
      <c r="B57" s="118"/>
      <c r="C57" s="118"/>
      <c r="D57" s="118"/>
      <c r="E57" s="15"/>
      <c r="F57" s="15"/>
      <c r="G57" s="15"/>
      <c r="H57" s="40"/>
      <c r="I57" s="41"/>
    </row>
    <row r="58" spans="1:9" s="4" customFormat="1" ht="12" customHeight="1">
      <c r="A58" s="117"/>
      <c r="B58" s="118"/>
      <c r="C58" s="118"/>
      <c r="D58" s="118"/>
      <c r="E58" s="15"/>
      <c r="F58" s="15"/>
      <c r="G58" s="15"/>
      <c r="H58" s="40"/>
      <c r="I58" s="41"/>
    </row>
    <row r="59" spans="1:9" s="4" customFormat="1" ht="12" customHeight="1">
      <c r="A59" s="117"/>
      <c r="B59" s="118"/>
      <c r="C59" s="118"/>
      <c r="D59" s="118"/>
      <c r="E59" s="15"/>
      <c r="F59" s="15"/>
      <c r="G59" s="15"/>
      <c r="H59" s="40"/>
      <c r="I59" s="41"/>
    </row>
    <row r="60" spans="1:9" s="4" customFormat="1" ht="12" customHeight="1">
      <c r="A60" s="117"/>
      <c r="B60" s="118"/>
      <c r="C60" s="118"/>
      <c r="D60" s="118"/>
      <c r="E60" s="15"/>
      <c r="F60" s="15"/>
      <c r="G60" s="15"/>
      <c r="H60" s="40"/>
      <c r="I60" s="41"/>
    </row>
    <row r="61" spans="1:9" s="4" customFormat="1" ht="12" customHeight="1">
      <c r="A61" s="117"/>
      <c r="B61" s="118"/>
      <c r="C61" s="118"/>
      <c r="D61" s="118"/>
      <c r="E61" s="15"/>
      <c r="F61" s="15"/>
      <c r="G61" s="15"/>
      <c r="H61" s="40"/>
      <c r="I61" s="41"/>
    </row>
    <row r="62" spans="1:9" s="4" customFormat="1" ht="12" customHeight="1">
      <c r="A62" s="117"/>
      <c r="B62" s="118"/>
      <c r="C62" s="118"/>
      <c r="D62" s="118"/>
      <c r="E62" s="15"/>
      <c r="F62" s="15"/>
      <c r="G62" s="15"/>
      <c r="H62" s="40"/>
      <c r="I62" s="41"/>
    </row>
    <row r="63" spans="1:9" s="4" customFormat="1" ht="12" customHeight="1">
      <c r="A63" s="117"/>
      <c r="B63" s="118"/>
      <c r="C63" s="118"/>
      <c r="D63" s="118"/>
      <c r="E63" s="15"/>
      <c r="F63" s="15"/>
      <c r="G63" s="15"/>
      <c r="H63" s="40"/>
      <c r="I63" s="41"/>
    </row>
    <row r="64" spans="1:9" s="4" customFormat="1" ht="12" customHeight="1">
      <c r="A64" s="117"/>
      <c r="B64" s="118"/>
      <c r="C64" s="118"/>
      <c r="D64" s="118"/>
      <c r="E64" s="15"/>
      <c r="F64" s="15"/>
      <c r="G64" s="15"/>
      <c r="H64" s="40"/>
      <c r="I64" s="41"/>
    </row>
    <row r="65" spans="1:9" s="4" customFormat="1" ht="12" customHeight="1">
      <c r="A65" s="117"/>
      <c r="B65" s="118"/>
      <c r="C65" s="118"/>
      <c r="D65" s="118"/>
      <c r="E65" s="15"/>
      <c r="F65" s="15"/>
      <c r="G65" s="15"/>
      <c r="H65" s="40"/>
      <c r="I65" s="41"/>
    </row>
    <row r="66" spans="1:9" s="4" customFormat="1" ht="12" customHeight="1">
      <c r="A66" s="117"/>
      <c r="B66" s="118"/>
      <c r="C66" s="118"/>
      <c r="D66" s="118"/>
      <c r="E66" s="15"/>
      <c r="F66" s="15"/>
      <c r="G66" s="15"/>
      <c r="H66" s="40"/>
      <c r="I66" s="41"/>
    </row>
    <row r="67" spans="1:9" s="4" customFormat="1" ht="12" customHeight="1">
      <c r="A67" s="117"/>
      <c r="B67" s="118"/>
      <c r="C67" s="118"/>
      <c r="D67" s="118"/>
      <c r="E67" s="15"/>
      <c r="F67" s="15"/>
      <c r="G67" s="15"/>
      <c r="H67" s="40"/>
      <c r="I67" s="41"/>
    </row>
    <row r="68" spans="1:9" s="4" customFormat="1" ht="12" customHeight="1">
      <c r="A68" s="117"/>
      <c r="B68" s="118"/>
      <c r="C68" s="118"/>
      <c r="D68" s="118"/>
      <c r="E68" s="15"/>
      <c r="F68" s="15"/>
      <c r="G68" s="15"/>
      <c r="H68" s="40"/>
      <c r="I68" s="41"/>
    </row>
    <row r="69" spans="1:9" s="4" customFormat="1" ht="12" customHeight="1">
      <c r="A69" s="117"/>
      <c r="B69" s="118"/>
      <c r="C69" s="118"/>
      <c r="D69" s="118"/>
      <c r="E69" s="15"/>
      <c r="F69" s="15"/>
      <c r="G69" s="15"/>
      <c r="H69" s="40"/>
      <c r="I69" s="41"/>
    </row>
    <row r="70" spans="1:9" s="4" customFormat="1" ht="12" customHeight="1">
      <c r="A70" s="117"/>
      <c r="B70" s="118"/>
      <c r="C70" s="118"/>
      <c r="D70" s="118"/>
      <c r="E70" s="15"/>
      <c r="F70" s="15"/>
      <c r="G70" s="15"/>
      <c r="H70" s="40"/>
      <c r="I70" s="41"/>
    </row>
    <row r="71" spans="1:9" s="4" customFormat="1" ht="12" customHeight="1">
      <c r="A71" s="117"/>
      <c r="B71" s="118"/>
      <c r="C71" s="118"/>
      <c r="D71" s="118"/>
      <c r="E71" s="15"/>
      <c r="F71" s="15"/>
      <c r="G71" s="15"/>
      <c r="H71" s="40"/>
      <c r="I71" s="41"/>
    </row>
    <row r="72" spans="1:9" s="4" customFormat="1" ht="12" customHeight="1">
      <c r="A72" s="117"/>
      <c r="B72" s="118"/>
      <c r="C72" s="118"/>
      <c r="D72" s="118"/>
      <c r="E72" s="15"/>
      <c r="F72" s="15"/>
      <c r="G72" s="15"/>
      <c r="H72" s="40"/>
      <c r="I72" s="41"/>
    </row>
    <row r="73" spans="1:9" s="4" customFormat="1" ht="12" customHeight="1">
      <c r="A73" s="117"/>
      <c r="B73" s="118"/>
      <c r="C73" s="118"/>
      <c r="D73" s="118"/>
      <c r="E73" s="15"/>
      <c r="F73" s="15"/>
      <c r="G73" s="15"/>
      <c r="H73" s="40"/>
      <c r="I73" s="41"/>
    </row>
    <row r="74" spans="1:9" s="4" customFormat="1" ht="12" customHeight="1">
      <c r="A74" s="117"/>
      <c r="B74" s="118"/>
      <c r="C74" s="118"/>
      <c r="D74" s="118"/>
      <c r="E74" s="15"/>
      <c r="F74" s="15"/>
      <c r="G74" s="15"/>
      <c r="H74" s="40"/>
      <c r="I74" s="41"/>
    </row>
    <row r="75" spans="1:9" s="4" customFormat="1" ht="12" customHeight="1">
      <c r="A75" s="117"/>
      <c r="B75" s="118"/>
      <c r="C75" s="118"/>
      <c r="D75" s="118"/>
      <c r="E75" s="15"/>
      <c r="F75" s="15"/>
      <c r="G75" s="15"/>
      <c r="H75" s="40"/>
      <c r="I75" s="41"/>
    </row>
    <row r="76" spans="1:9" s="4" customFormat="1" ht="12" customHeight="1">
      <c r="A76" s="117"/>
      <c r="B76" s="118"/>
      <c r="C76" s="118"/>
      <c r="D76" s="118"/>
      <c r="E76" s="15"/>
      <c r="F76" s="15"/>
      <c r="G76" s="15"/>
      <c r="H76" s="40"/>
      <c r="I76" s="41"/>
    </row>
    <row r="77" spans="1:9" s="4" customFormat="1" ht="12" customHeight="1">
      <c r="A77" s="117"/>
      <c r="B77" s="118"/>
      <c r="C77" s="118"/>
      <c r="D77" s="118"/>
      <c r="E77" s="15"/>
      <c r="F77" s="15"/>
      <c r="G77" s="15"/>
      <c r="H77" s="40"/>
      <c r="I77" s="41"/>
    </row>
    <row r="78" spans="1:9" s="4" customFormat="1" ht="12" customHeight="1">
      <c r="A78" s="117"/>
      <c r="B78" s="118"/>
      <c r="C78" s="118"/>
      <c r="D78" s="118"/>
      <c r="E78" s="15"/>
      <c r="F78" s="15"/>
      <c r="G78" s="15"/>
      <c r="H78" s="40"/>
      <c r="I78" s="41"/>
    </row>
    <row r="79" spans="1:9" s="4" customFormat="1" ht="15" customHeight="1">
      <c r="A79" s="117"/>
      <c r="B79" s="118"/>
      <c r="C79" s="118"/>
      <c r="D79" s="118"/>
      <c r="E79" s="15"/>
      <c r="F79" s="15"/>
      <c r="G79" s="15"/>
      <c r="H79" s="40"/>
      <c r="I79" s="41"/>
    </row>
    <row r="80" spans="1:9" s="4" customFormat="1" ht="12" customHeight="1">
      <c r="A80" s="117"/>
      <c r="B80" s="118"/>
      <c r="C80" s="118"/>
      <c r="D80" s="118"/>
      <c r="E80" s="15"/>
      <c r="F80" s="15"/>
      <c r="G80" s="15"/>
      <c r="H80" s="40"/>
      <c r="I80" s="41"/>
    </row>
    <row r="81" spans="1:9" s="4" customFormat="1" ht="12" customHeight="1">
      <c r="A81" s="117"/>
      <c r="B81" s="118"/>
      <c r="C81" s="118"/>
      <c r="D81" s="118"/>
      <c r="E81" s="15"/>
      <c r="F81" s="15"/>
      <c r="G81" s="15"/>
      <c r="H81" s="40"/>
      <c r="I81" s="41"/>
    </row>
    <row r="82" spans="1:9" s="4" customFormat="1" ht="12" customHeight="1">
      <c r="A82" s="117"/>
      <c r="B82" s="118"/>
      <c r="C82" s="118"/>
      <c r="D82" s="118"/>
      <c r="E82" s="15"/>
      <c r="F82" s="15"/>
      <c r="G82" s="15"/>
      <c r="H82" s="40"/>
      <c r="I82" s="41"/>
    </row>
    <row r="83" spans="1:9" s="4" customFormat="1" ht="12" customHeight="1">
      <c r="A83" s="117"/>
      <c r="B83" s="118"/>
      <c r="C83" s="118"/>
      <c r="D83" s="118"/>
      <c r="E83" s="15"/>
      <c r="F83" s="15"/>
      <c r="G83" s="15"/>
      <c r="H83" s="40"/>
      <c r="I83" s="41"/>
    </row>
    <row r="84" spans="1:9" s="4" customFormat="1" ht="12" customHeight="1">
      <c r="A84" s="117"/>
      <c r="B84" s="118"/>
      <c r="C84" s="118"/>
      <c r="D84" s="118"/>
      <c r="E84" s="15"/>
      <c r="F84" s="15"/>
      <c r="G84" s="15"/>
      <c r="H84" s="40"/>
      <c r="I84" s="41"/>
    </row>
    <row r="85" spans="1:9" s="4" customFormat="1" ht="8.25" customHeight="1">
      <c r="A85" s="119"/>
      <c r="B85" s="120"/>
      <c r="C85" s="120"/>
      <c r="D85" s="120"/>
      <c r="E85" s="15"/>
      <c r="F85" s="15"/>
      <c r="G85" s="15"/>
      <c r="H85" s="40"/>
      <c r="I85" s="41"/>
    </row>
    <row r="86" spans="1:19" ht="12" customHeight="1">
      <c r="A86" s="129" t="s">
        <v>0</v>
      </c>
      <c r="B86" s="42" t="s">
        <v>57</v>
      </c>
      <c r="C86" s="42" t="s">
        <v>5</v>
      </c>
      <c r="D86" s="43" t="s">
        <v>13</v>
      </c>
      <c r="E86" s="44" t="s">
        <v>6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9.75" customHeight="1">
      <c r="A87" s="130"/>
      <c r="B87" s="131" t="s">
        <v>71</v>
      </c>
      <c r="C87" s="132"/>
      <c r="D87" s="151" t="s">
        <v>2</v>
      </c>
      <c r="E87" s="15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5.25" customHeight="1">
      <c r="A88" s="91">
        <v>1</v>
      </c>
      <c r="B88" s="99">
        <v>2</v>
      </c>
      <c r="C88" s="99">
        <v>3</v>
      </c>
      <c r="D88" s="100">
        <v>4</v>
      </c>
      <c r="E88" s="91">
        <v>5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s="22" customFormat="1" ht="12" customHeight="1">
      <c r="A89" s="10" t="s">
        <v>17</v>
      </c>
      <c r="B89" s="67">
        <f>SUM(B90-B104)</f>
        <v>3880000</v>
      </c>
      <c r="C89" s="67">
        <f>SUM(C90-C104)</f>
        <v>1280037.04</v>
      </c>
      <c r="D89" s="3"/>
      <c r="E89" s="1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5" s="23" customFormat="1" ht="12" customHeight="1">
      <c r="A90" s="10" t="s">
        <v>58</v>
      </c>
      <c r="B90" s="69">
        <f>SUM(B91:B103)</f>
        <v>3880000</v>
      </c>
      <c r="C90" s="69">
        <f>SUM(C91:C103)</f>
        <v>1280037.04</v>
      </c>
      <c r="D90" s="88">
        <f>100</f>
        <v>100</v>
      </c>
      <c r="E90" s="81">
        <f>IF(B90=0,0,100*C90/B90)</f>
        <v>32.99064536082474</v>
      </c>
    </row>
    <row r="91" spans="1:19" s="22" customFormat="1" ht="12" customHeight="1">
      <c r="A91" s="21" t="s">
        <v>59</v>
      </c>
      <c r="B91" s="66">
        <v>2600000</v>
      </c>
      <c r="C91" s="66">
        <v>0</v>
      </c>
      <c r="D91" s="90">
        <f>IF($C$90=0,0,100*C91/$C$90)</f>
        <v>0</v>
      </c>
      <c r="E91" s="84">
        <f>IF(B91=0,0,100*C91/B91)</f>
        <v>0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s="105" customFormat="1" ht="30" customHeight="1">
      <c r="A92" s="107" t="s">
        <v>77</v>
      </c>
      <c r="B92" s="102">
        <v>0</v>
      </c>
      <c r="C92" s="102">
        <v>0</v>
      </c>
      <c r="D92" s="103">
        <f aca="true" t="shared" si="10" ref="D92:D103">IF($C$90=0,0,100*C92/$C$90)</f>
        <v>0</v>
      </c>
      <c r="E92" s="104">
        <f>IF(B92=0,0,100*C92/B92)</f>
        <v>0</v>
      </c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22" customFormat="1" ht="38.25" customHeight="1">
      <c r="A93" s="107" t="s">
        <v>76</v>
      </c>
      <c r="B93" s="66">
        <v>0</v>
      </c>
      <c r="C93" s="66">
        <v>0</v>
      </c>
      <c r="D93" s="90">
        <f t="shared" si="10"/>
        <v>0</v>
      </c>
      <c r="E93" s="84">
        <f>IF(B93=0,0,100*C93/B93)</f>
        <v>0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s="22" customFormat="1" ht="12" customHeight="1">
      <c r="A94" s="9" t="s">
        <v>18</v>
      </c>
      <c r="B94" s="66">
        <v>0</v>
      </c>
      <c r="C94" s="66">
        <v>0</v>
      </c>
      <c r="D94" s="90">
        <f t="shared" si="10"/>
        <v>0</v>
      </c>
      <c r="E94" s="84">
        <f aca="true" t="shared" si="11" ref="E94:E103">IF(B94=0,0,100*C94/B94)</f>
        <v>0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s="22" customFormat="1" ht="12" customHeight="1">
      <c r="A95" s="9" t="s">
        <v>19</v>
      </c>
      <c r="B95" s="66">
        <v>1280000</v>
      </c>
      <c r="C95" s="66">
        <v>1280037.04</v>
      </c>
      <c r="D95" s="90">
        <f t="shared" si="10"/>
        <v>100</v>
      </c>
      <c r="E95" s="84">
        <f t="shared" si="11"/>
        <v>100.00289375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s="22" customFormat="1" ht="12" customHeight="1">
      <c r="A96" s="9" t="s">
        <v>60</v>
      </c>
      <c r="B96" s="66">
        <v>0</v>
      </c>
      <c r="C96" s="70">
        <v>0</v>
      </c>
      <c r="D96" s="90">
        <f t="shared" si="10"/>
        <v>0</v>
      </c>
      <c r="E96" s="84">
        <f t="shared" si="11"/>
        <v>0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s="22" customFormat="1" ht="12" customHeight="1">
      <c r="A97" s="14" t="s">
        <v>20</v>
      </c>
      <c r="B97" s="66">
        <v>0</v>
      </c>
      <c r="C97" s="70">
        <v>0</v>
      </c>
      <c r="D97" s="90">
        <f t="shared" si="10"/>
        <v>0</v>
      </c>
      <c r="E97" s="84">
        <f t="shared" si="11"/>
        <v>0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s="105" customFormat="1" ht="29.25" customHeight="1">
      <c r="A98" s="107" t="s">
        <v>78</v>
      </c>
      <c r="B98" s="102">
        <v>0</v>
      </c>
      <c r="C98" s="102">
        <v>0</v>
      </c>
      <c r="D98" s="103">
        <f t="shared" si="10"/>
        <v>0</v>
      </c>
      <c r="E98" s="104">
        <f t="shared" si="11"/>
        <v>0</v>
      </c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22" customFormat="1" ht="11.25" customHeight="1">
      <c r="A99" s="14" t="s">
        <v>61</v>
      </c>
      <c r="B99" s="66">
        <v>0</v>
      </c>
      <c r="C99" s="70">
        <v>0</v>
      </c>
      <c r="D99" s="90">
        <f t="shared" si="10"/>
        <v>0</v>
      </c>
      <c r="E99" s="84">
        <f t="shared" si="11"/>
        <v>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s="105" customFormat="1" ht="29.25" customHeight="1">
      <c r="A100" s="107" t="s">
        <v>78</v>
      </c>
      <c r="B100" s="102">
        <v>0</v>
      </c>
      <c r="C100" s="102">
        <v>0</v>
      </c>
      <c r="D100" s="103">
        <f t="shared" si="10"/>
        <v>0</v>
      </c>
      <c r="E100" s="104">
        <f t="shared" si="11"/>
        <v>0</v>
      </c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22" customFormat="1" ht="12" customHeight="1">
      <c r="A101" s="14" t="s">
        <v>21</v>
      </c>
      <c r="B101" s="66">
        <v>0</v>
      </c>
      <c r="C101" s="70">
        <v>0</v>
      </c>
      <c r="D101" s="90">
        <f t="shared" si="10"/>
        <v>0</v>
      </c>
      <c r="E101" s="84">
        <f t="shared" si="1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5" s="22" customFormat="1" ht="12" customHeight="1">
      <c r="A102" s="14" t="s">
        <v>22</v>
      </c>
      <c r="B102" s="66">
        <v>0</v>
      </c>
      <c r="C102" s="70">
        <v>0</v>
      </c>
      <c r="D102" s="90">
        <f t="shared" si="10"/>
        <v>0</v>
      </c>
      <c r="E102" s="84">
        <f t="shared" si="11"/>
        <v>0</v>
      </c>
    </row>
    <row r="103" spans="1:5" s="22" customFormat="1" ht="12" customHeight="1">
      <c r="A103" s="14" t="s">
        <v>60</v>
      </c>
      <c r="B103" s="66">
        <v>0</v>
      </c>
      <c r="C103" s="70"/>
      <c r="D103" s="90">
        <f t="shared" si="10"/>
        <v>0</v>
      </c>
      <c r="E103" s="84">
        <f t="shared" si="11"/>
        <v>0</v>
      </c>
    </row>
    <row r="104" spans="1:5" s="22" customFormat="1" ht="12" customHeight="1">
      <c r="A104" s="24" t="s">
        <v>62</v>
      </c>
      <c r="B104" s="67">
        <f>SUM(B105:B114)</f>
        <v>0</v>
      </c>
      <c r="C104" s="67">
        <f>SUM(C105:C114)</f>
        <v>0</v>
      </c>
      <c r="D104" s="89">
        <f>100</f>
        <v>100</v>
      </c>
      <c r="E104" s="81">
        <f aca="true" t="shared" si="12" ref="E104:E114">IF(B104=0,0,100*C104/B104)</f>
        <v>0</v>
      </c>
    </row>
    <row r="105" spans="1:5" s="22" customFormat="1" ht="12" customHeight="1">
      <c r="A105" s="25" t="s">
        <v>63</v>
      </c>
      <c r="B105" s="66">
        <v>0</v>
      </c>
      <c r="C105" s="70">
        <v>0</v>
      </c>
      <c r="D105" s="90">
        <f aca="true" t="shared" si="13" ref="D105:D114">IF($C$104=0,0,100*C105/$C$104)</f>
        <v>0</v>
      </c>
      <c r="E105" s="84">
        <f t="shared" si="12"/>
        <v>0</v>
      </c>
    </row>
    <row r="106" spans="1:5" s="22" customFormat="1" ht="30" customHeight="1">
      <c r="A106" s="107" t="s">
        <v>79</v>
      </c>
      <c r="B106" s="66">
        <v>0</v>
      </c>
      <c r="C106" s="70">
        <v>0</v>
      </c>
      <c r="D106" s="90">
        <f t="shared" si="13"/>
        <v>0</v>
      </c>
      <c r="E106" s="84">
        <f>IF(B106=0,0,100*C106/B106)</f>
        <v>0</v>
      </c>
    </row>
    <row r="107" spans="1:5" s="22" customFormat="1" ht="39" customHeight="1">
      <c r="A107" s="107" t="s">
        <v>76</v>
      </c>
      <c r="B107" s="66">
        <v>0</v>
      </c>
      <c r="C107" s="70">
        <v>0</v>
      </c>
      <c r="D107" s="90">
        <f t="shared" si="13"/>
        <v>0</v>
      </c>
      <c r="E107" s="84">
        <f>IF(B107=0,0,100*C107/B107)</f>
        <v>0</v>
      </c>
    </row>
    <row r="108" spans="1:5" s="22" customFormat="1" ht="12" customHeight="1">
      <c r="A108" s="14" t="s">
        <v>64</v>
      </c>
      <c r="B108" s="66">
        <v>0</v>
      </c>
      <c r="C108" s="70">
        <v>0</v>
      </c>
      <c r="D108" s="90">
        <f t="shared" si="13"/>
        <v>0</v>
      </c>
      <c r="E108" s="84">
        <f t="shared" si="12"/>
        <v>0</v>
      </c>
    </row>
    <row r="109" spans="1:5" s="22" customFormat="1" ht="12" customHeight="1">
      <c r="A109" s="14" t="s">
        <v>23</v>
      </c>
      <c r="B109" s="66">
        <v>0</v>
      </c>
      <c r="C109" s="70">
        <v>0</v>
      </c>
      <c r="D109" s="90">
        <f t="shared" si="13"/>
        <v>0</v>
      </c>
      <c r="E109" s="84">
        <f t="shared" si="12"/>
        <v>0</v>
      </c>
    </row>
    <row r="110" spans="1:5" s="22" customFormat="1" ht="12" customHeight="1">
      <c r="A110" s="14" t="s">
        <v>24</v>
      </c>
      <c r="B110" s="66">
        <v>0</v>
      </c>
      <c r="C110" s="70">
        <v>0</v>
      </c>
      <c r="D110" s="90">
        <f t="shared" si="13"/>
        <v>0</v>
      </c>
      <c r="E110" s="84">
        <f t="shared" si="12"/>
        <v>0</v>
      </c>
    </row>
    <row r="111" spans="1:5" s="22" customFormat="1" ht="32.25" customHeight="1">
      <c r="A111" s="107" t="s">
        <v>78</v>
      </c>
      <c r="B111" s="66">
        <v>0</v>
      </c>
      <c r="C111" s="70">
        <v>0</v>
      </c>
      <c r="D111" s="90">
        <f t="shared" si="13"/>
        <v>0</v>
      </c>
      <c r="E111" s="84">
        <f t="shared" si="12"/>
        <v>0</v>
      </c>
    </row>
    <row r="112" spans="1:5" s="22" customFormat="1" ht="12" customHeight="1">
      <c r="A112" s="14" t="s">
        <v>25</v>
      </c>
      <c r="B112" s="66">
        <v>0</v>
      </c>
      <c r="C112" s="70">
        <v>0</v>
      </c>
      <c r="D112" s="90">
        <f t="shared" si="13"/>
        <v>0</v>
      </c>
      <c r="E112" s="84">
        <f>IF(B112=0,0,100*C112/B112)</f>
        <v>0</v>
      </c>
    </row>
    <row r="113" spans="1:5" s="22" customFormat="1" ht="40.5" customHeight="1">
      <c r="A113" s="107" t="s">
        <v>80</v>
      </c>
      <c r="B113" s="66">
        <v>0</v>
      </c>
      <c r="C113" s="70">
        <v>0</v>
      </c>
      <c r="D113" s="90">
        <f t="shared" si="13"/>
        <v>0</v>
      </c>
      <c r="E113" s="84">
        <f>IF(B113=0,0,100*C113/B113)</f>
        <v>0</v>
      </c>
    </row>
    <row r="114" spans="1:6" s="22" customFormat="1" ht="12" customHeight="1">
      <c r="A114" s="13" t="s">
        <v>26</v>
      </c>
      <c r="B114" s="66">
        <v>0</v>
      </c>
      <c r="C114" s="66">
        <v>0</v>
      </c>
      <c r="D114" s="90">
        <f t="shared" si="13"/>
        <v>0</v>
      </c>
      <c r="E114" s="84">
        <f t="shared" si="12"/>
        <v>0</v>
      </c>
      <c r="F114" s="22" t="s">
        <v>89</v>
      </c>
    </row>
    <row r="115" ht="12" customHeight="1"/>
    <row r="116" s="26" customFormat="1" ht="15" customHeight="1"/>
    <row r="117" s="26" customFormat="1" ht="12.75"/>
    <row r="118" s="26" customFormat="1" ht="12.75"/>
    <row r="119" s="26" customFormat="1" ht="12" customHeight="1"/>
    <row r="120" s="26" customFormat="1" ht="12" customHeight="1"/>
    <row r="121" s="26" customFormat="1" ht="12" customHeight="1"/>
    <row r="122" s="26" customFormat="1" ht="12" customHeight="1"/>
    <row r="123" s="26" customFormat="1" ht="12" customHeight="1"/>
    <row r="124" s="26" customFormat="1" ht="12" customHeight="1"/>
    <row r="125" s="26" customFormat="1" ht="12" customHeight="1"/>
    <row r="126" s="26" customFormat="1" ht="12" customHeight="1"/>
    <row r="127" s="26" customFormat="1" ht="12" customHeight="1"/>
    <row r="128" s="26" customFormat="1" ht="12" customHeight="1"/>
    <row r="129" s="26" customFormat="1" ht="12" customHeight="1"/>
    <row r="130" s="26" customFormat="1" ht="12" customHeight="1"/>
    <row r="131" s="26" customFormat="1" ht="12" customHeight="1"/>
    <row r="132" s="26" customFormat="1" ht="12" customHeight="1"/>
    <row r="133" s="26" customFormat="1" ht="12" customHeight="1"/>
    <row r="134" spans="1:9" ht="12" customHeight="1">
      <c r="A134" s="4"/>
      <c r="B134" s="5"/>
      <c r="C134" s="5"/>
      <c r="D134" s="5"/>
      <c r="E134" s="15"/>
      <c r="F134" s="15"/>
      <c r="G134" s="15"/>
      <c r="H134" s="6"/>
      <c r="I134" s="7"/>
    </row>
    <row r="135" spans="1:9" ht="12" customHeight="1">
      <c r="A135" s="4"/>
      <c r="B135" s="5"/>
      <c r="C135" s="5"/>
      <c r="D135" s="5"/>
      <c r="E135" s="15"/>
      <c r="F135" s="15"/>
      <c r="G135" s="15"/>
      <c r="H135" s="6"/>
      <c r="I135" s="7"/>
    </row>
    <row r="136" spans="1:9" s="22" customFormat="1" ht="12" customHeight="1">
      <c r="A136" s="153"/>
      <c r="B136" s="154"/>
      <c r="C136" s="154"/>
      <c r="D136" s="154"/>
      <c r="E136" s="154"/>
      <c r="F136" s="154"/>
      <c r="G136" s="154"/>
      <c r="H136" s="2"/>
      <c r="I136" s="2"/>
    </row>
    <row r="137" spans="1:9" s="22" customFormat="1" ht="12" customHeight="1">
      <c r="A137" s="167"/>
      <c r="B137" s="168"/>
      <c r="C137" s="167"/>
      <c r="D137" s="47"/>
      <c r="E137" s="167"/>
      <c r="F137" s="168"/>
      <c r="G137" s="168"/>
      <c r="H137" s="2"/>
      <c r="I137" s="2"/>
    </row>
    <row r="138" spans="1:9" s="22" customFormat="1" ht="12" customHeight="1">
      <c r="A138" s="168"/>
      <c r="B138" s="168"/>
      <c r="C138" s="168"/>
      <c r="D138" s="48"/>
      <c r="E138" s="49"/>
      <c r="F138" s="50"/>
      <c r="G138" s="51"/>
      <c r="H138" s="2"/>
      <c r="I138" s="2"/>
    </row>
    <row r="139" spans="1:9" s="22" customFormat="1" ht="12" customHeight="1">
      <c r="A139" s="166"/>
      <c r="B139" s="165"/>
      <c r="C139" s="5"/>
      <c r="D139" s="5"/>
      <c r="E139" s="5"/>
      <c r="F139" s="5"/>
      <c r="G139" s="5"/>
      <c r="H139" s="2"/>
      <c r="I139" s="2"/>
    </row>
    <row r="140" spans="1:9" s="22" customFormat="1" ht="12" customHeight="1">
      <c r="A140" s="166"/>
      <c r="B140" s="165"/>
      <c r="C140" s="5"/>
      <c r="D140" s="5"/>
      <c r="E140" s="5"/>
      <c r="F140" s="5"/>
      <c r="G140" s="5"/>
      <c r="H140" s="2"/>
      <c r="I140" s="2"/>
    </row>
    <row r="141" spans="1:9" s="22" customFormat="1" ht="12" customHeight="1">
      <c r="A141" s="166"/>
      <c r="B141" s="165"/>
      <c r="C141" s="5"/>
      <c r="D141" s="5"/>
      <c r="E141" s="5"/>
      <c r="F141" s="5"/>
      <c r="G141" s="5"/>
      <c r="H141" s="2"/>
      <c r="I141" s="2"/>
    </row>
    <row r="142" spans="1:9" s="22" customFormat="1" ht="12" customHeight="1">
      <c r="A142" s="166"/>
      <c r="B142" s="165"/>
      <c r="C142" s="5"/>
      <c r="D142" s="5"/>
      <c r="E142" s="5"/>
      <c r="F142" s="5"/>
      <c r="G142" s="5"/>
      <c r="H142" s="2"/>
      <c r="I142" s="2"/>
    </row>
    <row r="143" spans="1:9" s="22" customFormat="1" ht="12" customHeight="1">
      <c r="A143" s="166"/>
      <c r="B143" s="165"/>
      <c r="C143" s="5"/>
      <c r="D143" s="5"/>
      <c r="E143" s="5"/>
      <c r="F143" s="5"/>
      <c r="G143" s="5"/>
      <c r="H143" s="2"/>
      <c r="I143" s="2"/>
    </row>
    <row r="144" spans="1:9" s="22" customFormat="1" ht="12" customHeight="1">
      <c r="A144" s="166"/>
      <c r="B144" s="165"/>
      <c r="C144" s="5"/>
      <c r="D144" s="5"/>
      <c r="E144" s="5"/>
      <c r="F144" s="5"/>
      <c r="G144" s="5"/>
      <c r="H144" s="2"/>
      <c r="I144" s="2"/>
    </row>
    <row r="145" spans="1:9" s="22" customFormat="1" ht="12" customHeight="1">
      <c r="A145" s="164"/>
      <c r="B145" s="165"/>
      <c r="C145" s="5"/>
      <c r="D145" s="5"/>
      <c r="E145" s="5"/>
      <c r="F145" s="5"/>
      <c r="G145" s="5"/>
      <c r="H145" s="2"/>
      <c r="I145" s="2"/>
    </row>
    <row r="146" spans="1:9" s="22" customFormat="1" ht="12" customHeight="1">
      <c r="A146" s="4"/>
      <c r="B146" s="53"/>
      <c r="C146" s="53"/>
      <c r="D146" s="53"/>
      <c r="E146" s="53"/>
      <c r="F146" s="53"/>
      <c r="G146" s="53"/>
      <c r="H146" s="2"/>
      <c r="I146" s="2"/>
    </row>
    <row r="147" spans="1:9" s="22" customFormat="1" ht="12" customHeight="1">
      <c r="A147" s="4"/>
      <c r="B147" s="4"/>
      <c r="C147" s="54"/>
      <c r="D147" s="54"/>
      <c r="E147" s="54"/>
      <c r="F147" s="53"/>
      <c r="G147" s="53"/>
      <c r="H147" s="2"/>
      <c r="I147" s="2"/>
    </row>
    <row r="148" spans="1:9" s="22" customFormat="1" ht="12" customHeight="1">
      <c r="A148" s="55"/>
      <c r="B148" s="55"/>
      <c r="C148" s="53"/>
      <c r="D148" s="53"/>
      <c r="E148" s="53"/>
      <c r="F148" s="53"/>
      <c r="G148" s="53"/>
      <c r="H148" s="2"/>
      <c r="I148" s="2"/>
    </row>
    <row r="149" spans="1:9" s="22" customFormat="1" ht="12" customHeight="1">
      <c r="A149" s="55"/>
      <c r="B149" s="55"/>
      <c r="C149" s="53"/>
      <c r="D149" s="53"/>
      <c r="E149" s="53"/>
      <c r="F149" s="53"/>
      <c r="G149" s="53"/>
      <c r="H149" s="2"/>
      <c r="I149" s="2"/>
    </row>
    <row r="150" spans="1:9" s="22" customFormat="1" ht="12" customHeight="1">
      <c r="A150" s="55"/>
      <c r="B150" s="55"/>
      <c r="C150" s="53"/>
      <c r="D150" s="53"/>
      <c r="E150" s="53"/>
      <c r="F150" s="53"/>
      <c r="G150" s="53"/>
      <c r="H150" s="2"/>
      <c r="I150" s="2"/>
    </row>
    <row r="151" spans="1:7" ht="12" customHeight="1">
      <c r="A151" s="4"/>
      <c r="B151" s="4"/>
      <c r="C151" s="4"/>
      <c r="D151" s="4"/>
      <c r="E151" s="4"/>
      <c r="F151" s="4"/>
      <c r="G151" s="4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7" ht="7.5" customHeight="1"/>
    <row r="178" ht="7.5" customHeight="1"/>
    <row r="179" ht="20.25" customHeight="1"/>
  </sheetData>
  <sheetProtection/>
  <mergeCells count="52">
    <mergeCell ref="B50:C50"/>
    <mergeCell ref="B51:C51"/>
    <mergeCell ref="B46:C46"/>
    <mergeCell ref="B47:C47"/>
    <mergeCell ref="B48:C48"/>
    <mergeCell ref="B49:C49"/>
    <mergeCell ref="E137:G137"/>
    <mergeCell ref="A143:B143"/>
    <mergeCell ref="B42:C42"/>
    <mergeCell ref="B43:C43"/>
    <mergeCell ref="B44:C44"/>
    <mergeCell ref="B45:C45"/>
    <mergeCell ref="B52:C52"/>
    <mergeCell ref="B53:C53"/>
    <mergeCell ref="A137:B138"/>
    <mergeCell ref="C137:C138"/>
    <mergeCell ref="A145:B145"/>
    <mergeCell ref="A139:B139"/>
    <mergeCell ref="A140:B140"/>
    <mergeCell ref="A141:B141"/>
    <mergeCell ref="A142:B142"/>
    <mergeCell ref="A144:B144"/>
    <mergeCell ref="K3:Q3"/>
    <mergeCell ref="A136:G136"/>
    <mergeCell ref="K5:K10"/>
    <mergeCell ref="L5:L10"/>
    <mergeCell ref="D37:D39"/>
    <mergeCell ref="E37:F37"/>
    <mergeCell ref="H37:H39"/>
    <mergeCell ref="B5:G5"/>
    <mergeCell ref="B40:G40"/>
    <mergeCell ref="H40:I40"/>
    <mergeCell ref="A86:A87"/>
    <mergeCell ref="B87:C87"/>
    <mergeCell ref="B37:C39"/>
    <mergeCell ref="B41:C41"/>
    <mergeCell ref="A1:J1"/>
    <mergeCell ref="H5:J5"/>
    <mergeCell ref="I37:I39"/>
    <mergeCell ref="G37:G39"/>
    <mergeCell ref="E38:E39"/>
    <mergeCell ref="D87:E87"/>
    <mergeCell ref="A2:J2"/>
    <mergeCell ref="F3:G3"/>
    <mergeCell ref="B3:B4"/>
    <mergeCell ref="I3:I4"/>
    <mergeCell ref="J3:J4"/>
    <mergeCell ref="A37:A40"/>
    <mergeCell ref="E3:E4"/>
    <mergeCell ref="H3:H4"/>
    <mergeCell ref="C3:C4"/>
    <mergeCell ref="D3:D4"/>
  </mergeCells>
  <printOptions horizontalCentered="1"/>
  <pageMargins left="0" right="0" top="0.35433070866141736" bottom="0.3937007874015748" header="0.15748031496062992" footer="0"/>
  <pageSetup orientation="landscape" paperSize="9" scale="95" r:id="rId1"/>
  <headerFooter alignWithMargins="0">
    <oddFooter>&amp;C&amp;8Strona &amp;P</oddFoot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Informatyk</cp:lastModifiedBy>
  <cp:lastPrinted>2009-10-20T13:09:21Z</cp:lastPrinted>
  <dcterms:created xsi:type="dcterms:W3CDTF">1999-06-08T03:45:39Z</dcterms:created>
  <dcterms:modified xsi:type="dcterms:W3CDTF">2009-10-21T06:21:51Z</dcterms:modified>
  <cp:category/>
  <cp:version/>
  <cp:contentType/>
  <cp:contentStatus/>
</cp:coreProperties>
</file>