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690" windowHeight="6615" activeTab="0"/>
  </bookViews>
  <sheets>
    <sheet name="Str 1-3" sheetId="1" r:id="rId1"/>
  </sheets>
  <definedNames>
    <definedName name="_xlnm.Print_Area" localSheetId="0">'Str 1-3'!$A$1:$J$114</definedName>
  </definedNames>
  <calcPr fullCalcOnLoad="1"/>
</workbook>
</file>

<file path=xl/sharedStrings.xml><?xml version="1.0" encoding="utf-8"?>
<sst xmlns="http://schemas.openxmlformats.org/spreadsheetml/2006/main" count="106" uniqueCount="90">
  <si>
    <t>Wyszczególnienie</t>
  </si>
  <si>
    <t xml:space="preserve">   w złotych</t>
  </si>
  <si>
    <t>w %%</t>
  </si>
  <si>
    <t>#</t>
  </si>
  <si>
    <t xml:space="preserve">WYNIK  </t>
  </si>
  <si>
    <t>Wykonanie</t>
  </si>
  <si>
    <t>Wskaźn.</t>
  </si>
  <si>
    <t xml:space="preserve">  podatek rolny  </t>
  </si>
  <si>
    <t xml:space="preserve">  podatek od nieruchomości </t>
  </si>
  <si>
    <t xml:space="preserve">  podatek leśny        </t>
  </si>
  <si>
    <t xml:space="preserve">  podatek od środków transportowych  </t>
  </si>
  <si>
    <t xml:space="preserve">  pozostałe dochody</t>
  </si>
  <si>
    <t>DOCHODY OGÓŁEM</t>
  </si>
  <si>
    <t>Struktura</t>
  </si>
  <si>
    <t>Struktura dochod. własnych</t>
  </si>
  <si>
    <t xml:space="preserve">  dochody z majątku</t>
  </si>
  <si>
    <t xml:space="preserve">    pochodne od wynagrodzeń</t>
  </si>
  <si>
    <t>FINANSOWANIE</t>
  </si>
  <si>
    <t xml:space="preserve">  spłaty pożyczek udzielonych</t>
  </si>
  <si>
    <t xml:space="preserve">  nadwyżka z lat ubiegłych</t>
  </si>
  <si>
    <t xml:space="preserve">  papiery wartościowe</t>
  </si>
  <si>
    <t xml:space="preserve">  prywatyzacja majątku j.s.t.</t>
  </si>
  <si>
    <t xml:space="preserve">  inne źródła</t>
  </si>
  <si>
    <t xml:space="preserve">  lokaty w bankach</t>
  </si>
  <si>
    <t xml:space="preserve">  wykup papierów wartościowych</t>
  </si>
  <si>
    <t xml:space="preserve">  wykup obligacji samorządowych</t>
  </si>
  <si>
    <t xml:space="preserve">  inne cele</t>
  </si>
  <si>
    <t>ogółem</t>
  </si>
  <si>
    <t xml:space="preserve">  podatek od spadków i darowizn       </t>
  </si>
  <si>
    <t xml:space="preserve"> DOTACJE CELOWE     z tego:</t>
  </si>
  <si>
    <t xml:space="preserve"> SUBWENCJA OGÓLNA     z tego:</t>
  </si>
  <si>
    <t xml:space="preserve">  podatek od dział. gosp. osób fizycznych
  opłacany w formie karty podatkowej </t>
  </si>
  <si>
    <t>Obniżenie
górnych stawek podatkowych</t>
  </si>
  <si>
    <t>Plan
(po zmianach)</t>
  </si>
  <si>
    <t>Dochody otrzymane</t>
  </si>
  <si>
    <t>Dochody wykonane
(wpływy minus zwroty)</t>
  </si>
  <si>
    <t xml:space="preserve">  podatek dochodowy od osób prawnych</t>
  </si>
  <si>
    <t xml:space="preserve">  podatek od czynności cywilnoprawnych</t>
  </si>
  <si>
    <t xml:space="preserve">    w tym:   inwestycyjne</t>
  </si>
  <si>
    <t xml:space="preserve">  na zadania własne</t>
  </si>
  <si>
    <t xml:space="preserve">  na zadania z zakresu adm. rządowej</t>
  </si>
  <si>
    <t>Wskaźn.
(3:2)</t>
  </si>
  <si>
    <t xml:space="preserve">  otrzymane z funduszy celowych</t>
  </si>
  <si>
    <t xml:space="preserve">  część oświatowa</t>
  </si>
  <si>
    <t>Wydatki wykonane</t>
  </si>
  <si>
    <t>Zobowiązania wg stanu na koniec okresu sprawozdawczego</t>
  </si>
  <si>
    <t>w tym:</t>
  </si>
  <si>
    <t>wymagalne</t>
  </si>
  <si>
    <t>WYDATKI OGÓŁEM     z tego:</t>
  </si>
  <si>
    <t xml:space="preserve">  wydatki majątkowe</t>
  </si>
  <si>
    <t xml:space="preserve">    w tym: wydatki na inwestycje</t>
  </si>
  <si>
    <t xml:space="preserve">  wydatki bieżące     z tego:</t>
  </si>
  <si>
    <t xml:space="preserve">    wydatki na wynagrodzenia</t>
  </si>
  <si>
    <t xml:space="preserve">      w tym: wynagrodzenia osobowe</t>
  </si>
  <si>
    <t xml:space="preserve">    dotacje</t>
  </si>
  <si>
    <t xml:space="preserve">    wydatki na obsługę długu</t>
  </si>
  <si>
    <t xml:space="preserve">    pozostałe wydatki</t>
  </si>
  <si>
    <t>Plan (po zmianach)</t>
  </si>
  <si>
    <t xml:space="preserve"> PRZYCHODY OGÓŁEM     z tego:</t>
  </si>
  <si>
    <t xml:space="preserve">  kredyty i pożyczki</t>
  </si>
  <si>
    <t xml:space="preserve">    w tym: środki na pokrycie deficytu</t>
  </si>
  <si>
    <t xml:space="preserve">  obligacje j.s.t. oraz związków komunalnych</t>
  </si>
  <si>
    <t xml:space="preserve"> ROZCHODY OGÓŁEM     z tego:</t>
  </si>
  <si>
    <t xml:space="preserve">  spłaty kredytów i pożyczek</t>
  </si>
  <si>
    <t xml:space="preserve">  pożyczki</t>
  </si>
  <si>
    <t xml:space="preserve">  podatek dochodowy od osób fizycznych</t>
  </si>
  <si>
    <t xml:space="preserve">  wpływy z opłaty skarbowej</t>
  </si>
  <si>
    <t xml:space="preserve">  wpływy z opłaty targowej</t>
  </si>
  <si>
    <t xml:space="preserve"> RAZEM DOCHODY WŁASNE     z tego:</t>
  </si>
  <si>
    <t>Wydatki, które nie wygasły z upływem roku budżetowego 
(art. 130 ust. 2 i ust. 3 ustawy o finansach publicznych)</t>
  </si>
  <si>
    <t>Wskaźn.
(4:2)</t>
  </si>
  <si>
    <t xml:space="preserve"> w złotych</t>
  </si>
  <si>
    <t xml:space="preserve">  część wyrównawcza</t>
  </si>
  <si>
    <t xml:space="preserve">  część równoważąca</t>
  </si>
  <si>
    <t xml:space="preserve">  część rekompensująca </t>
  </si>
  <si>
    <t xml:space="preserve">  uzupełnienie subwencji ogólnej</t>
  </si>
  <si>
    <t>na prefinansowanie programów i projektów finansowanych z udziałem środków pochodzących z funduszy strukturalnych i Funduszu Spójności, otrzymane z budżetu państwa</t>
  </si>
  <si>
    <t>na realizację programów i projektów realizowanych z udziałem środków pochodzących z funduszy strukturalnych i Funduszu Spójności UE, w tym:</t>
  </si>
  <si>
    <t>na realizację programów i projektów realizowanych z udziałem środków pochodzących z funduszy strukturalnych i Funduszu Spójności UE</t>
  </si>
  <si>
    <t>na realizację programów i projektów realizowanych z udziałem środków pochodzących z funduszy strukturalnych i Funduszu SpójnościUE</t>
  </si>
  <si>
    <t>na realizację programów i projektów realizowanych z udziałem środków pochodzących z funduszy strukturalnych i Funduszu Spójności, otrzymane z budżetu państwa</t>
  </si>
  <si>
    <t xml:space="preserve">    w tym: wydatki z tyt. udzielania poręcz. i gwaran.</t>
  </si>
  <si>
    <t xml:space="preserve">  wpływy z opłaty miejscowej</t>
  </si>
  <si>
    <r>
      <t xml:space="preserve"> (</t>
    </r>
    <r>
      <rPr>
        <sz val="10"/>
        <rFont val="Bodoni MT"/>
        <family val="1"/>
      </rPr>
      <t>podst.art. 14 ustawy z dnia 30 czerwca 2005 roku o finansach publicznych -Dz.U. Nr 249, poz. 2104 z późn. zm.</t>
    </r>
    <r>
      <rPr>
        <b/>
        <sz val="11"/>
        <rFont val="Arial CE"/>
        <family val="2"/>
      </rPr>
      <t>)</t>
    </r>
  </si>
  <si>
    <t xml:space="preserve">  wpływy z opłat za zezwolenia na sprzedaż alkoholu</t>
  </si>
  <si>
    <t>Skutki decyzji wydanych przez organ podatkowy na podst. ustawy - Ordynacja Podatkowa, obliczone za okrse  sprawozdawczy</t>
  </si>
  <si>
    <t>umorzenie zaległości podatkowych</t>
  </si>
  <si>
    <t>rołożenie na raty, odroczenie terminu płatności</t>
  </si>
  <si>
    <r>
      <t xml:space="preserve">Informacja z wykonania budżetu   </t>
    </r>
    <r>
      <rPr>
        <b/>
        <i/>
        <sz val="14"/>
        <color indexed="48"/>
        <rFont val="Monotype Corsiva"/>
        <family val="4"/>
      </rPr>
      <t>Gminy Ustronie Morskie</t>
    </r>
    <r>
      <rPr>
        <b/>
        <sz val="11"/>
        <rFont val="Arial CE"/>
        <family val="2"/>
      </rPr>
      <t xml:space="preserve">   za  II</t>
    </r>
    <r>
      <rPr>
        <b/>
        <sz val="11"/>
        <rFont val="Harrington"/>
        <family val="5"/>
      </rPr>
      <t xml:space="preserve"> kwartał 2009</t>
    </r>
    <r>
      <rPr>
        <b/>
        <sz val="11"/>
        <rFont val="Arial CE"/>
        <family val="2"/>
      </rPr>
      <t xml:space="preserve"> roku </t>
    </r>
  </si>
  <si>
    <t>Ustronie Morskie, dnia 24.07.2009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</si>
</sst>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-* #,##0\ _z_ł_-;\-* #,##0\ _z_ł_-;_-* &quot;-&quot;??\ _z_ł_-;_-@_-"/>
    <numFmt numFmtId="173" formatCode="_-* #,##0.000\ _z_ł_-;\-* #,##0.000\ _z_ł_-;_-* &quot;-&quot;??\ _z_ł_-;_-@_-"/>
    <numFmt numFmtId="174" formatCode="_-* #,##0.0000\ _z_ł_-;\-* #,##0.0000\ _z_ł_-;_-* &quot;-&quot;??\ _z_ł_-;_-@_-"/>
    <numFmt numFmtId="175" formatCode="_-* #,##0.00000\ _z_ł_-;\-* #,##0.00000\ _z_ł_-;_-* &quot;-&quot;??\ _z_ł_-;_-@_-"/>
    <numFmt numFmtId="176" formatCode="_-* #,##0.000000\ _z_ł_-;\-* #,##0.000000\ _z_ł_-;_-* &quot;-&quot;??\ _z_ł_-;_-@_-"/>
    <numFmt numFmtId="177" formatCode="#,##0.0\ \ "/>
    <numFmt numFmtId="178" formatCode="#,##0\ \ \ \ \ "/>
    <numFmt numFmtId="179" formatCode="0.00000000000"/>
    <numFmt numFmtId="180" formatCode="#,##0\ \ "/>
    <numFmt numFmtId="181" formatCode="0.000000000"/>
    <numFmt numFmtId="182" formatCode="0.0000000000"/>
    <numFmt numFmtId="183" formatCode="0.000000000000"/>
    <numFmt numFmtId="184" formatCode="0.0000000000000"/>
    <numFmt numFmtId="185" formatCode="0.00000000000000"/>
    <numFmt numFmtId="186" formatCode="0.000000000000000"/>
    <numFmt numFmtId="187" formatCode="0.0000000000000000"/>
    <numFmt numFmtId="188" formatCode="0.00000000000000000"/>
    <numFmt numFmtId="189" formatCode="0.000000000000000000"/>
    <numFmt numFmtId="190" formatCode="#,##0\ \ \ \ "/>
    <numFmt numFmtId="191" formatCode="#,##0\ \ \ "/>
    <numFmt numFmtId="192" formatCode="\ #,##0"/>
    <numFmt numFmtId="193" formatCode="\ #,##0\ \ "/>
    <numFmt numFmtId="194" formatCode="\ #,##0.0"/>
    <numFmt numFmtId="195" formatCode="#,##0____\:"/>
    <numFmt numFmtId="196" formatCode="#,##0___\"/>
    <numFmt numFmtId="197" formatCode="#,##0.0___\"/>
    <numFmt numFmtId="198" formatCode="[Red][&lt;&gt;0]#,##0;"/>
    <numFmt numFmtId="199" formatCode="[Red][&lt;&gt;0]#,##0.00;"/>
    <numFmt numFmtId="200" formatCode="###,###,###,##0"/>
    <numFmt numFmtId="201" formatCode="0.0%"/>
    <numFmt numFmtId="202" formatCode="#,##0_\"/>
    <numFmt numFmtId="203" formatCode="#,##0.0"/>
  </numFmts>
  <fonts count="53">
    <font>
      <sz val="9"/>
      <name val="Arial PL"/>
      <family val="0"/>
    </font>
    <font>
      <b/>
      <sz val="9"/>
      <name val="Arial PL"/>
      <family val="0"/>
    </font>
    <font>
      <i/>
      <sz val="9"/>
      <name val="Arial PL"/>
      <family val="0"/>
    </font>
    <font>
      <b/>
      <i/>
      <sz val="9"/>
      <name val="Arial PL"/>
      <family val="0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sz val="7"/>
      <name val="Arial PL"/>
      <family val="0"/>
    </font>
    <font>
      <b/>
      <sz val="7"/>
      <name val="Arial PL"/>
      <family val="0"/>
    </font>
    <font>
      <sz val="6"/>
      <name val="Arial CE"/>
      <family val="2"/>
    </font>
    <font>
      <sz val="6"/>
      <name val="Arial PL"/>
      <family val="0"/>
    </font>
    <font>
      <b/>
      <i/>
      <sz val="14"/>
      <color indexed="48"/>
      <name val="Monotype Corsiva"/>
      <family val="4"/>
    </font>
    <font>
      <sz val="10"/>
      <name val="Bodoni MT"/>
      <family val="1"/>
    </font>
    <font>
      <b/>
      <sz val="11"/>
      <name val="Harrington"/>
      <family val="5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201" fontId="6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201" fontId="6" fillId="0" borderId="11" xfId="42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96" fontId="4" fillId="0" borderId="0" xfId="42" applyNumberFormat="1" applyFont="1" applyBorder="1" applyAlignment="1">
      <alignment horizontal="right"/>
    </xf>
    <xf numFmtId="201" fontId="4" fillId="0" borderId="0" xfId="42" applyNumberFormat="1" applyFont="1" applyBorder="1" applyAlignment="1">
      <alignment horizontal="right"/>
    </xf>
    <xf numFmtId="201" fontId="4" fillId="0" borderId="0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196" fontId="6" fillId="0" borderId="0" xfId="42" applyNumberFormat="1" applyFont="1" applyBorder="1" applyAlignment="1">
      <alignment horizontal="center"/>
    </xf>
    <xf numFmtId="1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1" fontId="7" fillId="0" borderId="17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7" fillId="0" borderId="14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6" xfId="0" applyFont="1" applyBorder="1" applyAlignment="1">
      <alignment wrapText="1"/>
    </xf>
    <xf numFmtId="0" fontId="11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wrapText="1"/>
    </xf>
    <xf numFmtId="201" fontId="6" fillId="0" borderId="19" xfId="42" applyNumberFormat="1" applyFont="1" applyBorder="1" applyAlignment="1">
      <alignment horizontal="right"/>
    </xf>
    <xf numFmtId="201" fontId="6" fillId="0" borderId="20" xfId="0" applyNumberFormat="1" applyFont="1" applyBorder="1" applyAlignment="1">
      <alignment horizontal="right" vertical="center"/>
    </xf>
    <xf numFmtId="196" fontId="6" fillId="0" borderId="14" xfId="42" applyNumberFormat="1" applyFont="1" applyBorder="1" applyAlignment="1">
      <alignment horizontal="center"/>
    </xf>
    <xf numFmtId="196" fontId="6" fillId="0" borderId="20" xfId="42" applyNumberFormat="1" applyFont="1" applyBorder="1" applyAlignment="1">
      <alignment horizontal="center"/>
    </xf>
    <xf numFmtId="201" fontId="6" fillId="0" borderId="0" xfId="42" applyNumberFormat="1" applyFont="1" applyBorder="1" applyAlignment="1">
      <alignment horizontal="right"/>
    </xf>
    <xf numFmtId="201" fontId="6" fillId="0" borderId="0" xfId="0" applyNumberFormat="1" applyFont="1" applyBorder="1" applyAlignment="1">
      <alignment horizontal="right" vertical="center"/>
    </xf>
    <xf numFmtId="196" fontId="7" fillId="0" borderId="10" xfId="42" applyNumberFormat="1" applyFont="1" applyBorder="1" applyAlignment="1">
      <alignment horizontal="center" vertical="center"/>
    </xf>
    <xf numFmtId="201" fontId="7" fillId="0" borderId="10" xfId="42" applyNumberFormat="1" applyFont="1" applyBorder="1" applyAlignment="1">
      <alignment horizontal="center" vertical="center"/>
    </xf>
    <xf numFmtId="201" fontId="7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96" fontId="4" fillId="0" borderId="0" xfId="0" applyNumberFormat="1" applyFont="1" applyBorder="1" applyAlignment="1">
      <alignment horizontal="left" vertical="center" wrapText="1"/>
    </xf>
    <xf numFmtId="196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196" fontId="4" fillId="0" borderId="0" xfId="0" applyNumberFormat="1" applyFont="1" applyBorder="1" applyAlignment="1">
      <alignment horizontal="right"/>
    </xf>
    <xf numFmtId="196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3" fontId="4" fillId="0" borderId="10" xfId="42" applyNumberFormat="1" applyFont="1" applyBorder="1" applyAlignment="1">
      <alignment horizontal="right"/>
    </xf>
    <xf numFmtId="3" fontId="6" fillId="0" borderId="10" xfId="42" applyNumberFormat="1" applyFont="1" applyBorder="1" applyAlignment="1">
      <alignment horizontal="right"/>
    </xf>
    <xf numFmtId="3" fontId="6" fillId="0" borderId="12" xfId="42" applyNumberFormat="1" applyFont="1" applyBorder="1" applyAlignment="1">
      <alignment horizontal="right"/>
    </xf>
    <xf numFmtId="3" fontId="6" fillId="0" borderId="11" xfId="42" applyNumberFormat="1" applyFont="1" applyBorder="1" applyAlignment="1">
      <alignment horizontal="right"/>
    </xf>
    <xf numFmtId="3" fontId="4" fillId="0" borderId="11" xfId="42" applyNumberFormat="1" applyFont="1" applyBorder="1" applyAlignment="1">
      <alignment horizontal="right"/>
    </xf>
    <xf numFmtId="3" fontId="4" fillId="0" borderId="12" xfId="42" applyNumberFormat="1" applyFont="1" applyBorder="1" applyAlignment="1">
      <alignment horizontal="right"/>
    </xf>
    <xf numFmtId="3" fontId="4" fillId="0" borderId="21" xfId="42" applyNumberFormat="1" applyFont="1" applyBorder="1" applyAlignment="1">
      <alignment horizontal="right"/>
    </xf>
    <xf numFmtId="3" fontId="6" fillId="0" borderId="21" xfId="42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10" xfId="42" applyNumberFormat="1" applyFont="1" applyBorder="1" applyAlignment="1">
      <alignment horizontal="center"/>
    </xf>
    <xf numFmtId="3" fontId="4" fillId="0" borderId="11" xfId="42" applyNumberFormat="1" applyFont="1" applyBorder="1" applyAlignment="1">
      <alignment horizontal="center"/>
    </xf>
    <xf numFmtId="3" fontId="6" fillId="0" borderId="14" xfId="42" applyNumberFormat="1" applyFont="1" applyBorder="1" applyAlignment="1">
      <alignment horizontal="right"/>
    </xf>
    <xf numFmtId="201" fontId="4" fillId="0" borderId="0" xfId="0" applyNumberFormat="1" applyFont="1" applyAlignment="1">
      <alignment horizontal="right"/>
    </xf>
    <xf numFmtId="3" fontId="4" fillId="0" borderId="21" xfId="42" applyNumberFormat="1" applyFont="1" applyBorder="1" applyAlignment="1">
      <alignment horizontal="center"/>
    </xf>
    <xf numFmtId="165" fontId="6" fillId="0" borderId="10" xfId="42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65" fontId="6" fillId="0" borderId="14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165" fontId="6" fillId="0" borderId="11" xfId="42" applyNumberFormat="1" applyFont="1" applyBorder="1" applyAlignment="1">
      <alignment horizontal="right"/>
    </xf>
    <xf numFmtId="165" fontId="4" fillId="0" borderId="11" xfId="42" applyNumberFormat="1" applyFont="1" applyBorder="1" applyAlignment="1">
      <alignment horizontal="right"/>
    </xf>
    <xf numFmtId="165" fontId="6" fillId="0" borderId="17" xfId="42" applyNumberFormat="1" applyFont="1" applyBorder="1" applyAlignment="1">
      <alignment horizontal="right"/>
    </xf>
    <xf numFmtId="165" fontId="6" fillId="0" borderId="18" xfId="42" applyNumberFormat="1" applyFont="1" applyBorder="1" applyAlignment="1">
      <alignment horizontal="right"/>
    </xf>
    <xf numFmtId="165" fontId="4" fillId="0" borderId="17" xfId="42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10" xfId="42" applyNumberFormat="1" applyFont="1" applyBorder="1" applyAlignment="1">
      <alignment horizontal="center" vertical="center"/>
    </xf>
    <xf numFmtId="0" fontId="15" fillId="0" borderId="11" xfId="42" applyNumberFormat="1" applyFont="1" applyBorder="1" applyAlignment="1">
      <alignment horizontal="center" vertical="center"/>
    </xf>
    <xf numFmtId="203" fontId="4" fillId="0" borderId="10" xfId="42" applyNumberFormat="1" applyFont="1" applyBorder="1" applyAlignment="1">
      <alignment horizontal="right"/>
    </xf>
    <xf numFmtId="3" fontId="4" fillId="0" borderId="10" xfId="42" applyNumberFormat="1" applyFont="1" applyBorder="1" applyAlignment="1">
      <alignment horizontal="right" wrapText="1"/>
    </xf>
    <xf numFmtId="165" fontId="4" fillId="0" borderId="17" xfId="42" applyNumberFormat="1" applyFont="1" applyBorder="1" applyAlignment="1">
      <alignment horizontal="right" wrapText="1"/>
    </xf>
    <xf numFmtId="165" fontId="4" fillId="0" borderId="10" xfId="0" applyNumberFormat="1" applyFont="1" applyBorder="1" applyAlignment="1">
      <alignment horizontal="right"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7" fillId="0" borderId="13" xfId="0" applyFont="1" applyBorder="1" applyAlignment="1">
      <alignment horizontal="left" wrapText="1" indent="1"/>
    </xf>
    <xf numFmtId="0" fontId="8" fillId="0" borderId="14" xfId="0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14" xfId="0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3" fontId="6" fillId="0" borderId="20" xfId="42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3" fontId="6" fillId="0" borderId="0" xfId="42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96" fontId="6" fillId="0" borderId="0" xfId="42" applyNumberFormat="1" applyFont="1" applyBorder="1" applyAlignment="1">
      <alignment horizontal="right"/>
    </xf>
    <xf numFmtId="0" fontId="9" fillId="0" borderId="22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0" fontId="7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96" fontId="7" fillId="0" borderId="17" xfId="42" applyNumberFormat="1" applyFont="1" applyBorder="1" applyAlignment="1">
      <alignment horizontal="center" vertical="center"/>
    </xf>
    <xf numFmtId="196" fontId="7" fillId="0" borderId="11" xfId="42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0" fontId="7" fillId="0" borderId="1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01" fontId="7" fillId="0" borderId="17" xfId="42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6" fillId="0" borderId="17" xfId="42" applyNumberFormat="1" applyFont="1" applyBorder="1" applyAlignment="1">
      <alignment horizontal="right"/>
    </xf>
    <xf numFmtId="3" fontId="6" fillId="0" borderId="11" xfId="42" applyNumberFormat="1" applyFont="1" applyBorder="1" applyAlignment="1">
      <alignment horizontal="right"/>
    </xf>
    <xf numFmtId="3" fontId="4" fillId="0" borderId="17" xfId="42" applyNumberFormat="1" applyFont="1" applyBorder="1" applyAlignment="1">
      <alignment horizontal="right"/>
    </xf>
    <xf numFmtId="3" fontId="4" fillId="0" borderId="11" xfId="42" applyNumberFormat="1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1"/>
  <sheetViews>
    <sheetView showGridLines="0" tabSelected="1" view="pageBreakPreview" zoomScaleSheetLayoutView="100" zoomScalePageLayoutView="0" workbookViewId="0" topLeftCell="A1">
      <selection activeCell="A1" sqref="A1:J1"/>
    </sheetView>
  </sheetViews>
  <sheetFormatPr defaultColWidth="9.25390625" defaultRowHeight="12"/>
  <cols>
    <col min="1" max="1" width="34.125" style="2" customWidth="1"/>
    <col min="2" max="6" width="14.375" style="2" customWidth="1"/>
    <col min="7" max="7" width="15.625" style="2" customWidth="1"/>
    <col min="8" max="10" width="7.00390625" style="2" customWidth="1"/>
    <col min="11" max="16384" width="9.25390625" style="2" customWidth="1"/>
  </cols>
  <sheetData>
    <row r="1" spans="1:20" ht="21.75" customHeight="1">
      <c r="A1" s="141" t="s">
        <v>88</v>
      </c>
      <c r="B1" s="142"/>
      <c r="C1" s="142"/>
      <c r="D1" s="142"/>
      <c r="E1" s="142"/>
      <c r="F1" s="142"/>
      <c r="G1" s="142"/>
      <c r="H1" s="142"/>
      <c r="I1" s="142"/>
      <c r="J1" s="143"/>
      <c r="K1" s="45"/>
      <c r="L1" s="46"/>
      <c r="M1" s="46"/>
      <c r="N1" s="46"/>
      <c r="O1" s="46"/>
      <c r="P1" s="46"/>
      <c r="Q1" s="46"/>
      <c r="R1" s="46"/>
      <c r="S1" s="46"/>
      <c r="T1" s="46"/>
    </row>
    <row r="2" spans="1:20" ht="21.75" customHeight="1">
      <c r="A2" s="121" t="s">
        <v>83</v>
      </c>
      <c r="B2" s="121"/>
      <c r="C2" s="121"/>
      <c r="D2" s="121"/>
      <c r="E2" s="121"/>
      <c r="F2" s="121"/>
      <c r="G2" s="121"/>
      <c r="H2" s="121"/>
      <c r="I2" s="121"/>
      <c r="J2" s="121"/>
      <c r="K2" s="45"/>
      <c r="L2" s="46"/>
      <c r="M2" s="46"/>
      <c r="N2" s="46"/>
      <c r="O2" s="46"/>
      <c r="P2" s="46"/>
      <c r="Q2" s="46"/>
      <c r="R2" s="46"/>
      <c r="S2" s="46"/>
      <c r="T2" s="46"/>
    </row>
    <row r="3" spans="1:23" ht="60" customHeight="1">
      <c r="A3" s="111" t="s">
        <v>0</v>
      </c>
      <c r="B3" s="124" t="s">
        <v>33</v>
      </c>
      <c r="C3" s="124" t="s">
        <v>35</v>
      </c>
      <c r="D3" s="124" t="s">
        <v>34</v>
      </c>
      <c r="E3" s="124" t="s">
        <v>32</v>
      </c>
      <c r="F3" s="122" t="s">
        <v>85</v>
      </c>
      <c r="G3" s="123"/>
      <c r="H3" s="124" t="s">
        <v>13</v>
      </c>
      <c r="I3" s="125" t="s">
        <v>41</v>
      </c>
      <c r="J3" s="124" t="s">
        <v>14</v>
      </c>
      <c r="K3" s="153"/>
      <c r="L3" s="154"/>
      <c r="M3" s="154"/>
      <c r="N3" s="154"/>
      <c r="O3" s="154"/>
      <c r="P3" s="154"/>
      <c r="Q3" s="154"/>
      <c r="R3" s="56"/>
      <c r="S3" s="4"/>
      <c r="T3" s="57"/>
      <c r="U3" s="4"/>
      <c r="V3" s="4"/>
      <c r="W3" s="4"/>
    </row>
    <row r="4" spans="1:23" ht="27.75" customHeight="1">
      <c r="A4" s="114"/>
      <c r="B4" s="124"/>
      <c r="C4" s="124"/>
      <c r="D4" s="124"/>
      <c r="E4" s="124"/>
      <c r="F4" s="28" t="s">
        <v>86</v>
      </c>
      <c r="G4" s="27" t="s">
        <v>87</v>
      </c>
      <c r="H4" s="124"/>
      <c r="I4" s="125"/>
      <c r="J4" s="124"/>
      <c r="K4" s="109"/>
      <c r="L4" s="110"/>
      <c r="M4" s="110"/>
      <c r="N4" s="110"/>
      <c r="O4" s="110"/>
      <c r="P4" s="110"/>
      <c r="Q4" s="110"/>
      <c r="R4" s="56"/>
      <c r="S4" s="4"/>
      <c r="T4" s="57"/>
      <c r="U4" s="4"/>
      <c r="V4" s="4"/>
      <c r="W4" s="4"/>
    </row>
    <row r="5" spans="1:23" ht="13.5" customHeight="1">
      <c r="A5" s="112"/>
      <c r="B5" s="160" t="s">
        <v>1</v>
      </c>
      <c r="C5" s="161"/>
      <c r="D5" s="161"/>
      <c r="E5" s="161"/>
      <c r="F5" s="161"/>
      <c r="G5" s="152"/>
      <c r="H5" s="144" t="s">
        <v>2</v>
      </c>
      <c r="I5" s="145"/>
      <c r="J5" s="146"/>
      <c r="K5" s="155"/>
      <c r="L5" s="157"/>
      <c r="M5" s="55"/>
      <c r="N5" s="55"/>
      <c r="O5" s="55"/>
      <c r="P5" s="55"/>
      <c r="Q5" s="55"/>
      <c r="R5" s="4"/>
      <c r="S5" s="4"/>
      <c r="T5" s="57"/>
      <c r="U5" s="4"/>
      <c r="V5" s="4"/>
      <c r="W5" s="4"/>
    </row>
    <row r="6" spans="1:23" ht="9" customHeight="1">
      <c r="A6" s="113">
        <v>1</v>
      </c>
      <c r="B6" s="91">
        <v>2</v>
      </c>
      <c r="C6" s="92">
        <v>3</v>
      </c>
      <c r="D6" s="92">
        <v>4</v>
      </c>
      <c r="E6" s="92">
        <v>5</v>
      </c>
      <c r="F6" s="92">
        <v>6</v>
      </c>
      <c r="G6" s="92">
        <v>7</v>
      </c>
      <c r="H6" s="93">
        <v>8</v>
      </c>
      <c r="I6" s="94">
        <v>9</v>
      </c>
      <c r="J6" s="94">
        <v>10</v>
      </c>
      <c r="K6" s="155"/>
      <c r="L6" s="157"/>
      <c r="M6" s="55"/>
      <c r="N6" s="55"/>
      <c r="O6" s="55"/>
      <c r="P6" s="55"/>
      <c r="Q6" s="55"/>
      <c r="R6" s="4"/>
      <c r="S6" s="4"/>
      <c r="T6" s="57"/>
      <c r="U6" s="4"/>
      <c r="V6" s="4"/>
      <c r="W6" s="4"/>
    </row>
    <row r="7" spans="1:23" ht="12" customHeight="1">
      <c r="A7" s="8" t="s">
        <v>12</v>
      </c>
      <c r="B7" s="68">
        <f aca="true" t="shared" si="0" ref="B7:G7">SUM(B8,B24,B31)</f>
        <v>20820777.669999998</v>
      </c>
      <c r="C7" s="68">
        <f t="shared" si="0"/>
        <v>7814972.09</v>
      </c>
      <c r="D7" s="68">
        <f t="shared" si="0"/>
        <v>7814972.09</v>
      </c>
      <c r="E7" s="68">
        <f t="shared" si="0"/>
        <v>465057.25</v>
      </c>
      <c r="F7" s="68">
        <f t="shared" si="0"/>
        <v>17494.45</v>
      </c>
      <c r="G7" s="68">
        <f t="shared" si="0"/>
        <v>6785</v>
      </c>
      <c r="H7" s="80">
        <f>100</f>
        <v>100</v>
      </c>
      <c r="I7" s="81">
        <f aca="true" t="shared" si="1" ref="I7:I34">IF(B7=0,0,100*C7/B7)</f>
        <v>37.534487010349984</v>
      </c>
      <c r="J7" s="82"/>
      <c r="K7" s="156"/>
      <c r="L7" s="158"/>
      <c r="M7" s="33"/>
      <c r="N7" s="58"/>
      <c r="O7" s="59"/>
      <c r="P7" s="59"/>
      <c r="Q7" s="59"/>
      <c r="R7" s="4"/>
      <c r="S7" s="4"/>
      <c r="T7" s="57"/>
      <c r="U7" s="4"/>
      <c r="V7" s="4"/>
      <c r="W7" s="4"/>
    </row>
    <row r="8" spans="1:23" ht="12" customHeight="1">
      <c r="A8" s="10" t="s">
        <v>68</v>
      </c>
      <c r="B8" s="67">
        <f aca="true" t="shared" si="2" ref="B8:G8">SUM(B9:B23)</f>
        <v>16704773.43</v>
      </c>
      <c r="C8" s="67">
        <f t="shared" si="2"/>
        <v>5440660.11</v>
      </c>
      <c r="D8" s="67">
        <f t="shared" si="2"/>
        <v>5440660.11</v>
      </c>
      <c r="E8" s="67">
        <f t="shared" si="2"/>
        <v>465057.25</v>
      </c>
      <c r="F8" s="67">
        <f t="shared" si="2"/>
        <v>17494.45</v>
      </c>
      <c r="G8" s="67">
        <f t="shared" si="2"/>
        <v>6785</v>
      </c>
      <c r="H8" s="80">
        <f aca="true" t="shared" si="3" ref="H8:H34">IF($C$7=0,0,100*C8/$C$7)</f>
        <v>69.61842022394222</v>
      </c>
      <c r="I8" s="81">
        <f t="shared" si="1"/>
        <v>32.5694935809734</v>
      </c>
      <c r="J8" s="81">
        <f>100</f>
        <v>100</v>
      </c>
      <c r="K8" s="156"/>
      <c r="L8" s="158"/>
      <c r="M8" s="60"/>
      <c r="N8" s="33"/>
      <c r="O8" s="61"/>
      <c r="P8" s="62"/>
      <c r="Q8" s="61"/>
      <c r="R8" s="4"/>
      <c r="S8" s="4"/>
      <c r="T8" s="57"/>
      <c r="U8" s="4"/>
      <c r="V8" s="4"/>
      <c r="W8" s="4"/>
    </row>
    <row r="9" spans="1:23" ht="12" customHeight="1">
      <c r="A9" s="16" t="s">
        <v>36</v>
      </c>
      <c r="B9" s="66">
        <v>5000</v>
      </c>
      <c r="C9" s="66">
        <v>9404.29</v>
      </c>
      <c r="D9" s="66">
        <f>C9</f>
        <v>9404.29</v>
      </c>
      <c r="E9" s="66"/>
      <c r="F9" s="66"/>
      <c r="G9" s="70"/>
      <c r="H9" s="83">
        <f t="shared" si="3"/>
        <v>0.12033683411401666</v>
      </c>
      <c r="I9" s="84">
        <f t="shared" si="1"/>
        <v>188.08580000000003</v>
      </c>
      <c r="J9" s="84">
        <f aca="true" t="shared" si="4" ref="J9:J23">IF($C$8=0,0,100*C9/$C$8)</f>
        <v>0.17285200343088516</v>
      </c>
      <c r="K9" s="156"/>
      <c r="L9" s="158"/>
      <c r="M9" s="60"/>
      <c r="N9" s="63"/>
      <c r="O9" s="61"/>
      <c r="P9" s="62"/>
      <c r="Q9" s="61"/>
      <c r="R9" s="4"/>
      <c r="S9" s="4"/>
      <c r="T9" s="57"/>
      <c r="U9" s="4"/>
      <c r="V9" s="4"/>
      <c r="W9" s="4"/>
    </row>
    <row r="10" spans="1:23" ht="12" customHeight="1">
      <c r="A10" s="17" t="s">
        <v>65</v>
      </c>
      <c r="B10" s="66">
        <v>1189158</v>
      </c>
      <c r="C10" s="66">
        <v>497797</v>
      </c>
      <c r="D10" s="66">
        <f aca="true" t="shared" si="5" ref="D10:D23">C10</f>
        <v>497797</v>
      </c>
      <c r="E10" s="66"/>
      <c r="F10" s="66"/>
      <c r="G10" s="66"/>
      <c r="H10" s="83">
        <f t="shared" si="3"/>
        <v>6.369786024405367</v>
      </c>
      <c r="I10" s="84">
        <f t="shared" si="1"/>
        <v>41.86130018046382</v>
      </c>
      <c r="J10" s="84">
        <f t="shared" si="4"/>
        <v>9.149569903935792</v>
      </c>
      <c r="K10" s="156"/>
      <c r="L10" s="158"/>
      <c r="M10" s="60"/>
      <c r="N10" s="63"/>
      <c r="O10" s="61"/>
      <c r="P10" s="62"/>
      <c r="Q10" s="61"/>
      <c r="R10" s="4"/>
      <c r="S10" s="4"/>
      <c r="T10" s="57"/>
      <c r="U10" s="4"/>
      <c r="V10" s="4"/>
      <c r="W10" s="4"/>
    </row>
    <row r="11" spans="1:23" ht="12" customHeight="1">
      <c r="A11" s="18" t="s">
        <v>7</v>
      </c>
      <c r="B11" s="66">
        <v>372000</v>
      </c>
      <c r="C11" s="66">
        <v>192630.48</v>
      </c>
      <c r="D11" s="66">
        <f t="shared" si="5"/>
        <v>192630.48</v>
      </c>
      <c r="E11" s="66">
        <v>19835.25</v>
      </c>
      <c r="F11" s="66">
        <v>4383</v>
      </c>
      <c r="G11" s="70">
        <v>0</v>
      </c>
      <c r="H11" s="83">
        <f t="shared" si="3"/>
        <v>2.464890184911716</v>
      </c>
      <c r="I11" s="84">
        <f t="shared" si="1"/>
        <v>51.782387096774194</v>
      </c>
      <c r="J11" s="84">
        <f t="shared" si="4"/>
        <v>3.5405718443235004</v>
      </c>
      <c r="K11" s="55"/>
      <c r="L11" s="5"/>
      <c r="M11" s="5"/>
      <c r="N11" s="5"/>
      <c r="O11" s="5"/>
      <c r="P11" s="5"/>
      <c r="Q11" s="5"/>
      <c r="R11" s="4"/>
      <c r="S11" s="4"/>
      <c r="T11" s="57"/>
      <c r="U11" s="4"/>
      <c r="V11" s="4"/>
      <c r="W11" s="4"/>
    </row>
    <row r="12" spans="1:23" ht="12" customHeight="1">
      <c r="A12" s="18" t="s">
        <v>8</v>
      </c>
      <c r="B12" s="66">
        <v>7800000</v>
      </c>
      <c r="C12" s="66">
        <v>3044227.56</v>
      </c>
      <c r="D12" s="66">
        <f t="shared" si="5"/>
        <v>3044227.56</v>
      </c>
      <c r="E12" s="66">
        <v>420122</v>
      </c>
      <c r="F12" s="66">
        <v>13111.45</v>
      </c>
      <c r="G12" s="70">
        <v>0</v>
      </c>
      <c r="H12" s="83">
        <f t="shared" si="3"/>
        <v>38.95378671787425</v>
      </c>
      <c r="I12" s="84">
        <f t="shared" si="1"/>
        <v>39.02855846153846</v>
      </c>
      <c r="J12" s="84">
        <f t="shared" si="4"/>
        <v>55.953275860858724</v>
      </c>
      <c r="K12" s="55"/>
      <c r="L12" s="5"/>
      <c r="M12" s="5"/>
      <c r="N12" s="5"/>
      <c r="O12" s="5"/>
      <c r="P12" s="5"/>
      <c r="Q12" s="5"/>
      <c r="R12" s="4"/>
      <c r="S12" s="4"/>
      <c r="T12" s="57"/>
      <c r="U12" s="4"/>
      <c r="V12" s="4"/>
      <c r="W12" s="4"/>
    </row>
    <row r="13" spans="1:23" ht="12" customHeight="1">
      <c r="A13" s="18" t="s">
        <v>9</v>
      </c>
      <c r="B13" s="66">
        <v>26100</v>
      </c>
      <c r="C13" s="66">
        <v>13329.81</v>
      </c>
      <c r="D13" s="66">
        <f t="shared" si="5"/>
        <v>13329.81</v>
      </c>
      <c r="E13" s="66"/>
      <c r="F13" s="66"/>
      <c r="G13" s="70"/>
      <c r="H13" s="83">
        <f t="shared" si="3"/>
        <v>0.17056759571869437</v>
      </c>
      <c r="I13" s="84">
        <f t="shared" si="1"/>
        <v>51.07206896551724</v>
      </c>
      <c r="J13" s="84">
        <f t="shared" si="4"/>
        <v>0.24500354241022418</v>
      </c>
      <c r="K13" s="55"/>
      <c r="L13" s="5"/>
      <c r="M13" s="5"/>
      <c r="N13" s="5"/>
      <c r="O13" s="5"/>
      <c r="P13" s="5"/>
      <c r="Q13" s="5"/>
      <c r="R13" s="4"/>
      <c r="S13" s="4"/>
      <c r="T13" s="57"/>
      <c r="U13" s="4"/>
      <c r="V13" s="4"/>
      <c r="W13" s="4"/>
    </row>
    <row r="14" spans="1:23" ht="12" customHeight="1">
      <c r="A14" s="18" t="s">
        <v>10</v>
      </c>
      <c r="B14" s="66">
        <v>15000</v>
      </c>
      <c r="C14" s="66">
        <v>8314</v>
      </c>
      <c r="D14" s="66">
        <f t="shared" si="5"/>
        <v>8314</v>
      </c>
      <c r="E14" s="66">
        <v>25100</v>
      </c>
      <c r="F14" s="66">
        <v>0</v>
      </c>
      <c r="G14" s="70">
        <v>0</v>
      </c>
      <c r="H14" s="83">
        <f t="shared" si="3"/>
        <v>0.1063855366884618</v>
      </c>
      <c r="I14" s="84">
        <f t="shared" si="1"/>
        <v>55.42666666666667</v>
      </c>
      <c r="J14" s="84">
        <f t="shared" si="4"/>
        <v>0.15281233953061624</v>
      </c>
      <c r="K14" s="55"/>
      <c r="L14" s="5"/>
      <c r="M14" s="5"/>
      <c r="N14" s="5"/>
      <c r="O14" s="5"/>
      <c r="P14" s="5"/>
      <c r="Q14" s="5"/>
      <c r="R14" s="4"/>
      <c r="S14" s="4"/>
      <c r="T14" s="57"/>
      <c r="U14" s="4"/>
      <c r="V14" s="4"/>
      <c r="W14" s="4"/>
    </row>
    <row r="15" spans="1:23" ht="21.75" customHeight="1">
      <c r="A15" s="29" t="s">
        <v>31</v>
      </c>
      <c r="B15" s="66">
        <v>90000</v>
      </c>
      <c r="C15" s="66">
        <v>7255.86</v>
      </c>
      <c r="D15" s="66">
        <f t="shared" si="5"/>
        <v>7255.86</v>
      </c>
      <c r="E15" s="66"/>
      <c r="F15" s="66"/>
      <c r="G15" s="70"/>
      <c r="H15" s="83">
        <f t="shared" si="3"/>
        <v>0.0928456290878449</v>
      </c>
      <c r="I15" s="84">
        <f t="shared" si="1"/>
        <v>8.062066666666666</v>
      </c>
      <c r="J15" s="84">
        <f t="shared" si="4"/>
        <v>0.13336359657284305</v>
      </c>
      <c r="K15" s="55"/>
      <c r="L15" s="5"/>
      <c r="M15" s="5"/>
      <c r="N15" s="5"/>
      <c r="O15" s="5"/>
      <c r="P15" s="5"/>
      <c r="Q15" s="5"/>
      <c r="R15" s="4"/>
      <c r="S15" s="4"/>
      <c r="T15" s="57"/>
      <c r="U15" s="4"/>
      <c r="V15" s="4"/>
      <c r="W15" s="4"/>
    </row>
    <row r="16" spans="1:23" ht="12" customHeight="1">
      <c r="A16" s="18" t="s">
        <v>28</v>
      </c>
      <c r="B16" s="66">
        <v>40000</v>
      </c>
      <c r="C16" s="66">
        <v>16499.75</v>
      </c>
      <c r="D16" s="66">
        <f t="shared" si="5"/>
        <v>16499.75</v>
      </c>
      <c r="E16" s="66"/>
      <c r="F16" s="66"/>
      <c r="G16" s="70"/>
      <c r="H16" s="83">
        <f t="shared" si="3"/>
        <v>0.21112999266002497</v>
      </c>
      <c r="I16" s="84">
        <f t="shared" si="1"/>
        <v>41.249375</v>
      </c>
      <c r="J16" s="84">
        <f t="shared" si="4"/>
        <v>0.30326742833416953</v>
      </c>
      <c r="K16" s="55"/>
      <c r="L16" s="5"/>
      <c r="M16" s="5"/>
      <c r="N16" s="5"/>
      <c r="O16" s="5"/>
      <c r="P16" s="5"/>
      <c r="Q16" s="5"/>
      <c r="R16" s="4"/>
      <c r="S16" s="4"/>
      <c r="T16" s="57"/>
      <c r="U16" s="4"/>
      <c r="V16" s="4"/>
      <c r="W16" s="4"/>
    </row>
    <row r="17" spans="1:23" ht="12" customHeight="1">
      <c r="A17" s="18" t="s">
        <v>37</v>
      </c>
      <c r="B17" s="66">
        <v>401777</v>
      </c>
      <c r="C17" s="66">
        <v>437995</v>
      </c>
      <c r="D17" s="66">
        <f t="shared" si="5"/>
        <v>437995</v>
      </c>
      <c r="E17" s="66"/>
      <c r="F17" s="66"/>
      <c r="G17" s="70"/>
      <c r="H17" s="83">
        <f t="shared" si="3"/>
        <v>5.604562562167769</v>
      </c>
      <c r="I17" s="84">
        <f t="shared" si="1"/>
        <v>109.0144532912536</v>
      </c>
      <c r="J17" s="84">
        <f t="shared" si="4"/>
        <v>8.050401810525893</v>
      </c>
      <c r="K17" s="55"/>
      <c r="L17" s="5"/>
      <c r="M17" s="5"/>
      <c r="N17" s="5"/>
      <c r="O17" s="64"/>
      <c r="P17" s="5"/>
      <c r="Q17" s="64"/>
      <c r="R17" s="4"/>
      <c r="S17" s="4"/>
      <c r="T17" s="57"/>
      <c r="U17" s="4"/>
      <c r="V17" s="4"/>
      <c r="W17" s="4"/>
    </row>
    <row r="18" spans="1:23" ht="12" customHeight="1">
      <c r="A18" s="18" t="s">
        <v>66</v>
      </c>
      <c r="B18" s="66">
        <v>25000</v>
      </c>
      <c r="C18" s="66">
        <v>10733.05</v>
      </c>
      <c r="D18" s="66">
        <f t="shared" si="5"/>
        <v>10733.05</v>
      </c>
      <c r="E18" s="66"/>
      <c r="F18" s="66"/>
      <c r="G18" s="70"/>
      <c r="H18" s="83">
        <f t="shared" si="3"/>
        <v>0.13733958197667728</v>
      </c>
      <c r="I18" s="84">
        <f t="shared" si="1"/>
        <v>42.9322</v>
      </c>
      <c r="J18" s="84">
        <f t="shared" si="4"/>
        <v>0.19727477517429404</v>
      </c>
      <c r="K18" s="52"/>
      <c r="L18" s="5"/>
      <c r="M18" s="5"/>
      <c r="N18" s="5"/>
      <c r="O18" s="64"/>
      <c r="P18" s="5"/>
      <c r="Q18" s="64"/>
      <c r="R18" s="4"/>
      <c r="S18" s="4"/>
      <c r="T18" s="57"/>
      <c r="U18" s="4"/>
      <c r="V18" s="4"/>
      <c r="W18" s="4"/>
    </row>
    <row r="19" spans="1:23" ht="12" customHeight="1">
      <c r="A19" s="19" t="s">
        <v>67</v>
      </c>
      <c r="B19" s="66">
        <v>270000</v>
      </c>
      <c r="C19" s="66">
        <v>24527</v>
      </c>
      <c r="D19" s="66">
        <f t="shared" si="5"/>
        <v>24527</v>
      </c>
      <c r="E19" s="66"/>
      <c r="F19" s="66"/>
      <c r="G19" s="66"/>
      <c r="H19" s="83">
        <f t="shared" si="3"/>
        <v>0.3138462903966686</v>
      </c>
      <c r="I19" s="84">
        <f t="shared" si="1"/>
        <v>9.084074074074074</v>
      </c>
      <c r="J19" s="84">
        <f t="shared" si="4"/>
        <v>0.45080926770115765</v>
      </c>
      <c r="K19" s="55"/>
      <c r="L19" s="5"/>
      <c r="M19" s="5"/>
      <c r="N19" s="5"/>
      <c r="O19" s="64"/>
      <c r="P19" s="5"/>
      <c r="Q19" s="64"/>
      <c r="R19" s="4"/>
      <c r="S19" s="4"/>
      <c r="T19" s="57"/>
      <c r="U19" s="4"/>
      <c r="V19" s="4"/>
      <c r="W19" s="4"/>
    </row>
    <row r="20" spans="1:23" ht="12" customHeight="1">
      <c r="A20" s="18" t="s">
        <v>82</v>
      </c>
      <c r="B20" s="66">
        <v>680000</v>
      </c>
      <c r="C20" s="66">
        <v>104530.92</v>
      </c>
      <c r="D20" s="66">
        <f t="shared" si="5"/>
        <v>104530.92</v>
      </c>
      <c r="E20" s="66"/>
      <c r="F20" s="66"/>
      <c r="G20" s="70"/>
      <c r="H20" s="83">
        <f t="shared" si="3"/>
        <v>1.3375725312411193</v>
      </c>
      <c r="I20" s="84">
        <f t="shared" si="1"/>
        <v>15.372194117647059</v>
      </c>
      <c r="J20" s="84">
        <f t="shared" si="4"/>
        <v>1.9212911280355647</v>
      </c>
      <c r="K20" s="55"/>
      <c r="L20" s="5"/>
      <c r="M20" s="5"/>
      <c r="N20" s="5"/>
      <c r="O20" s="64"/>
      <c r="P20" s="5"/>
      <c r="Q20" s="64"/>
      <c r="R20" s="4"/>
      <c r="S20" s="4"/>
      <c r="T20" s="57"/>
      <c r="U20" s="4"/>
      <c r="V20" s="4"/>
      <c r="W20" s="4"/>
    </row>
    <row r="21" spans="1:23" ht="12" customHeight="1">
      <c r="A21" s="18" t="s">
        <v>15</v>
      </c>
      <c r="B21" s="66">
        <v>4020500</v>
      </c>
      <c r="C21" s="66">
        <v>131525.9</v>
      </c>
      <c r="D21" s="66">
        <f t="shared" si="5"/>
        <v>131525.9</v>
      </c>
      <c r="E21" s="66"/>
      <c r="F21" s="66"/>
      <c r="G21" s="70"/>
      <c r="H21" s="83">
        <f t="shared" si="3"/>
        <v>1.6829989728088717</v>
      </c>
      <c r="I21" s="84">
        <f t="shared" si="1"/>
        <v>3.2713816689466486</v>
      </c>
      <c r="J21" s="84">
        <f t="shared" si="4"/>
        <v>2.4174621707805963</v>
      </c>
      <c r="K21" s="65"/>
      <c r="L21" s="5"/>
      <c r="M21" s="5"/>
      <c r="N21" s="5"/>
      <c r="O21" s="64"/>
      <c r="P21" s="5"/>
      <c r="Q21" s="64"/>
      <c r="R21" s="4"/>
      <c r="S21" s="4"/>
      <c r="T21" s="57"/>
      <c r="U21" s="4"/>
      <c r="V21" s="4"/>
      <c r="W21" s="4"/>
    </row>
    <row r="22" spans="1:23" ht="12" customHeight="1">
      <c r="A22" s="18" t="s">
        <v>84</v>
      </c>
      <c r="B22" s="66">
        <v>250000</v>
      </c>
      <c r="C22" s="66">
        <v>201117.7</v>
      </c>
      <c r="D22" s="66">
        <f t="shared" si="5"/>
        <v>201117.7</v>
      </c>
      <c r="E22" s="66"/>
      <c r="F22" s="66"/>
      <c r="G22" s="70"/>
      <c r="H22" s="83">
        <f t="shared" si="3"/>
        <v>2.573492236233949</v>
      </c>
      <c r="I22" s="84">
        <f t="shared" si="1"/>
        <v>80.44708</v>
      </c>
      <c r="J22" s="84">
        <f t="shared" si="4"/>
        <v>3.6965679886957687</v>
      </c>
      <c r="K22" s="65"/>
      <c r="L22" s="5"/>
      <c r="M22" s="5"/>
      <c r="N22" s="5"/>
      <c r="O22" s="64"/>
      <c r="P22" s="5"/>
      <c r="Q22" s="64"/>
      <c r="R22" s="4"/>
      <c r="S22" s="4"/>
      <c r="T22" s="57"/>
      <c r="U22" s="4"/>
      <c r="V22" s="4"/>
      <c r="W22" s="4"/>
    </row>
    <row r="23" spans="1:23" ht="12" customHeight="1">
      <c r="A23" s="18" t="s">
        <v>11</v>
      </c>
      <c r="B23" s="66">
        <v>1520238.43</v>
      </c>
      <c r="C23" s="66">
        <v>740771.79</v>
      </c>
      <c r="D23" s="66">
        <f t="shared" si="5"/>
        <v>740771.79</v>
      </c>
      <c r="E23" s="66"/>
      <c r="F23" s="66"/>
      <c r="G23" s="70">
        <v>6785</v>
      </c>
      <c r="H23" s="83">
        <f t="shared" si="3"/>
        <v>9.478879533656787</v>
      </c>
      <c r="I23" s="84">
        <f t="shared" si="1"/>
        <v>48.72734272347003</v>
      </c>
      <c r="J23" s="84">
        <f t="shared" si="4"/>
        <v>13.615476339689964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" customHeight="1">
      <c r="A24" s="10" t="s">
        <v>29</v>
      </c>
      <c r="B24" s="67">
        <f aca="true" t="shared" si="6" ref="B24:G24">SUM(B25:B30)</f>
        <v>1678719.2399999998</v>
      </c>
      <c r="C24" s="67">
        <f t="shared" si="6"/>
        <v>874447.98</v>
      </c>
      <c r="D24" s="67">
        <f t="shared" si="6"/>
        <v>874447.98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85">
        <f t="shared" si="3"/>
        <v>11.189393511960706</v>
      </c>
      <c r="I24" s="81">
        <f t="shared" si="1"/>
        <v>52.0901863256181</v>
      </c>
      <c r="J24" s="78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" customHeight="1">
      <c r="A25" s="12" t="s">
        <v>40</v>
      </c>
      <c r="B25" s="66">
        <v>1188685.39</v>
      </c>
      <c r="C25" s="66">
        <v>602254.39</v>
      </c>
      <c r="D25" s="70">
        <f aca="true" t="shared" si="7" ref="D25:D30">C25</f>
        <v>602254.39</v>
      </c>
      <c r="E25" s="76"/>
      <c r="F25" s="76"/>
      <c r="G25" s="76"/>
      <c r="H25" s="83">
        <f t="shared" si="3"/>
        <v>7.706417669368798</v>
      </c>
      <c r="I25" s="84">
        <f t="shared" si="1"/>
        <v>50.66558359903793</v>
      </c>
      <c r="J25" s="78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2" customHeight="1">
      <c r="A26" s="11" t="s">
        <v>38</v>
      </c>
      <c r="B26" s="66">
        <v>0</v>
      </c>
      <c r="C26" s="66">
        <v>0</v>
      </c>
      <c r="D26" s="70">
        <v>0</v>
      </c>
      <c r="E26" s="76"/>
      <c r="F26" s="76"/>
      <c r="G26" s="76"/>
      <c r="H26" s="83">
        <f t="shared" si="3"/>
        <v>0</v>
      </c>
      <c r="I26" s="84">
        <f t="shared" si="1"/>
        <v>0</v>
      </c>
      <c r="J26" s="78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2" customHeight="1">
      <c r="A27" s="12" t="s">
        <v>39</v>
      </c>
      <c r="B27" s="66">
        <v>227169</v>
      </c>
      <c r="C27" s="66">
        <v>127793.74</v>
      </c>
      <c r="D27" s="70">
        <f t="shared" si="7"/>
        <v>127793.74</v>
      </c>
      <c r="E27" s="76"/>
      <c r="F27" s="76"/>
      <c r="G27" s="76"/>
      <c r="H27" s="83">
        <f t="shared" si="3"/>
        <v>1.6352424362912856</v>
      </c>
      <c r="I27" s="84">
        <f t="shared" si="1"/>
        <v>56.25492034564575</v>
      </c>
      <c r="J27" s="78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2" customHeight="1">
      <c r="A28" s="11" t="s">
        <v>38</v>
      </c>
      <c r="B28" s="66">
        <v>0</v>
      </c>
      <c r="C28" s="66">
        <v>0</v>
      </c>
      <c r="D28" s="70">
        <f t="shared" si="7"/>
        <v>0</v>
      </c>
      <c r="E28" s="76"/>
      <c r="F28" s="76"/>
      <c r="G28" s="76"/>
      <c r="H28" s="83">
        <f t="shared" si="3"/>
        <v>0</v>
      </c>
      <c r="I28" s="84">
        <f t="shared" si="1"/>
        <v>0</v>
      </c>
      <c r="J28" s="78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2" customHeight="1">
      <c r="A29" s="12" t="s">
        <v>42</v>
      </c>
      <c r="B29" s="66">
        <v>262864.85</v>
      </c>
      <c r="C29" s="66">
        <v>144399.85</v>
      </c>
      <c r="D29" s="70">
        <f t="shared" si="7"/>
        <v>144399.85</v>
      </c>
      <c r="E29" s="76"/>
      <c r="F29" s="76"/>
      <c r="G29" s="76"/>
      <c r="H29" s="83">
        <f t="shared" si="3"/>
        <v>1.8477334063006232</v>
      </c>
      <c r="I29" s="84">
        <f t="shared" si="1"/>
        <v>54.93311486872437</v>
      </c>
      <c r="J29" s="74"/>
      <c r="K29" s="55"/>
      <c r="L29" s="55"/>
      <c r="M29" s="53"/>
      <c r="N29" s="53"/>
      <c r="O29" s="53"/>
      <c r="P29" s="53"/>
      <c r="Q29" s="53"/>
      <c r="R29" s="4"/>
      <c r="S29" s="4"/>
      <c r="T29" s="4"/>
      <c r="U29" s="4"/>
      <c r="V29" s="4"/>
      <c r="W29" s="4"/>
    </row>
    <row r="30" spans="1:23" ht="12" customHeight="1">
      <c r="A30" s="11" t="s">
        <v>38</v>
      </c>
      <c r="B30" s="66"/>
      <c r="C30" s="66"/>
      <c r="D30" s="70">
        <f t="shared" si="7"/>
        <v>0</v>
      </c>
      <c r="E30" s="76"/>
      <c r="F30" s="76"/>
      <c r="G30" s="76"/>
      <c r="H30" s="83">
        <f t="shared" si="3"/>
        <v>0</v>
      </c>
      <c r="I30" s="84">
        <f t="shared" si="1"/>
        <v>0</v>
      </c>
      <c r="J30" s="74"/>
      <c r="K30" s="55"/>
      <c r="L30" s="55"/>
      <c r="M30" s="53"/>
      <c r="N30" s="53"/>
      <c r="O30" s="53"/>
      <c r="P30" s="53"/>
      <c r="Q30" s="53"/>
      <c r="R30" s="4"/>
      <c r="S30" s="4"/>
      <c r="T30" s="4"/>
      <c r="U30" s="4"/>
      <c r="V30" s="4"/>
      <c r="W30" s="4"/>
    </row>
    <row r="31" spans="1:23" ht="12" customHeight="1">
      <c r="A31" s="8" t="s">
        <v>30</v>
      </c>
      <c r="B31" s="68">
        <f>SUM(B32:B36)</f>
        <v>2437285</v>
      </c>
      <c r="C31" s="68">
        <f>SUM(C33:C36)</f>
        <v>1499864</v>
      </c>
      <c r="D31" s="68">
        <f>SUM(D33:D36)</f>
        <v>1499864</v>
      </c>
      <c r="E31" s="73"/>
      <c r="F31" s="73"/>
      <c r="G31" s="73"/>
      <c r="H31" s="85">
        <f t="shared" si="3"/>
        <v>19.192186264097074</v>
      </c>
      <c r="I31" s="81">
        <f t="shared" si="1"/>
        <v>61.53831004580917</v>
      </c>
      <c r="J31" s="74"/>
      <c r="K31" s="55"/>
      <c r="L31" s="55"/>
      <c r="M31" s="53"/>
      <c r="N31" s="53"/>
      <c r="O31" s="53"/>
      <c r="P31" s="53"/>
      <c r="Q31" s="53"/>
      <c r="R31" s="4"/>
      <c r="S31" s="4"/>
      <c r="T31" s="4"/>
      <c r="U31" s="4"/>
      <c r="V31" s="4"/>
      <c r="W31" s="4"/>
    </row>
    <row r="32" spans="1:23" ht="12" customHeight="1">
      <c r="A32" s="20" t="s">
        <v>72</v>
      </c>
      <c r="B32" s="71">
        <v>0</v>
      </c>
      <c r="C32" s="71">
        <v>0</v>
      </c>
      <c r="D32" s="72">
        <f>C32</f>
        <v>0</v>
      </c>
      <c r="E32" s="79"/>
      <c r="F32" s="79"/>
      <c r="G32" s="79"/>
      <c r="H32" s="83">
        <f t="shared" si="3"/>
        <v>0</v>
      </c>
      <c r="I32" s="84">
        <f t="shared" si="1"/>
        <v>0</v>
      </c>
      <c r="J32" s="7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" customHeight="1">
      <c r="A33" s="21" t="s">
        <v>43</v>
      </c>
      <c r="B33" s="66">
        <v>2437285</v>
      </c>
      <c r="C33" s="66">
        <v>1499864</v>
      </c>
      <c r="D33" s="72">
        <f>C33</f>
        <v>1499864</v>
      </c>
      <c r="E33" s="75"/>
      <c r="F33" s="75"/>
      <c r="G33" s="76"/>
      <c r="H33" s="83">
        <f t="shared" si="3"/>
        <v>19.192186264097074</v>
      </c>
      <c r="I33" s="84">
        <f t="shared" si="1"/>
        <v>61.53831004580917</v>
      </c>
      <c r="J33" s="7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" customHeight="1">
      <c r="A34" s="9" t="s">
        <v>74</v>
      </c>
      <c r="B34" s="66"/>
      <c r="C34" s="66"/>
      <c r="D34" s="72">
        <f>C34</f>
        <v>0</v>
      </c>
      <c r="E34" s="75"/>
      <c r="F34" s="75"/>
      <c r="G34" s="76"/>
      <c r="H34" s="83">
        <f t="shared" si="3"/>
        <v>0</v>
      </c>
      <c r="I34" s="84">
        <f t="shared" si="1"/>
        <v>0</v>
      </c>
      <c r="J34" s="7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" customHeight="1">
      <c r="A35" s="9" t="s">
        <v>73</v>
      </c>
      <c r="B35" s="70">
        <v>0</v>
      </c>
      <c r="C35" s="66">
        <v>0</v>
      </c>
      <c r="D35" s="72">
        <f>C35</f>
        <v>0</v>
      </c>
      <c r="E35" s="75"/>
      <c r="F35" s="75"/>
      <c r="G35" s="75"/>
      <c r="H35" s="101">
        <f>IF($C$7=0,0,100*C35/$C$7)</f>
        <v>0</v>
      </c>
      <c r="I35" s="101">
        <f>IF(B35=0,0,100*C35/B35)</f>
        <v>0</v>
      </c>
      <c r="J35" s="7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" customHeight="1">
      <c r="A36" s="11" t="s">
        <v>75</v>
      </c>
      <c r="B36" s="66">
        <v>0</v>
      </c>
      <c r="C36" s="66">
        <v>0</v>
      </c>
      <c r="D36" s="72">
        <f>C36</f>
        <v>0</v>
      </c>
      <c r="E36" s="75"/>
      <c r="F36" s="75"/>
      <c r="G36" s="75"/>
      <c r="H36" s="101">
        <f>IF($C$7=0,0,100*C36/$C$7)</f>
        <v>0</v>
      </c>
      <c r="I36" s="101">
        <f>IF(B36=0,0,100*C36/B36)</f>
        <v>0</v>
      </c>
      <c r="J36" s="7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24.75" customHeight="1">
      <c r="A37" s="126" t="s">
        <v>0</v>
      </c>
      <c r="B37" s="133" t="s">
        <v>33</v>
      </c>
      <c r="C37" s="134"/>
      <c r="D37" s="149" t="s">
        <v>44</v>
      </c>
      <c r="E37" s="122" t="s">
        <v>45</v>
      </c>
      <c r="F37" s="159"/>
      <c r="G37" s="149" t="s">
        <v>69</v>
      </c>
      <c r="H37" s="149" t="s">
        <v>13</v>
      </c>
      <c r="I37" s="147" t="s">
        <v>70</v>
      </c>
      <c r="J37" s="30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3.5" customHeight="1">
      <c r="A38" s="127"/>
      <c r="B38" s="135"/>
      <c r="C38" s="136"/>
      <c r="D38" s="127"/>
      <c r="E38" s="133" t="s">
        <v>27</v>
      </c>
      <c r="F38" s="34" t="s">
        <v>46</v>
      </c>
      <c r="G38" s="127"/>
      <c r="H38" s="127"/>
      <c r="I38" s="127"/>
      <c r="J38" s="33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8" customHeight="1">
      <c r="A39" s="127"/>
      <c r="B39" s="137"/>
      <c r="C39" s="138"/>
      <c r="D39" s="148"/>
      <c r="E39" s="150"/>
      <c r="F39" s="32" t="s">
        <v>47</v>
      </c>
      <c r="G39" s="148"/>
      <c r="H39" s="148"/>
      <c r="I39" s="148"/>
      <c r="J39" s="33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9.75" customHeight="1">
      <c r="A40" s="128"/>
      <c r="B40" s="162" t="s">
        <v>1</v>
      </c>
      <c r="C40" s="161"/>
      <c r="D40" s="161"/>
      <c r="E40" s="161"/>
      <c r="F40" s="161"/>
      <c r="G40" s="152"/>
      <c r="H40" s="144" t="s">
        <v>2</v>
      </c>
      <c r="I40" s="163"/>
      <c r="J40" s="31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9" customHeight="1">
      <c r="A41" s="95">
        <v>1</v>
      </c>
      <c r="B41" s="139">
        <v>2</v>
      </c>
      <c r="C41" s="140"/>
      <c r="D41" s="96">
        <v>4</v>
      </c>
      <c r="E41" s="96">
        <v>5</v>
      </c>
      <c r="F41" s="96">
        <v>6</v>
      </c>
      <c r="G41" s="96">
        <v>7</v>
      </c>
      <c r="H41" s="97">
        <v>8</v>
      </c>
      <c r="I41" s="98">
        <v>9</v>
      </c>
      <c r="J41" s="31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" customHeight="1">
      <c r="A42" s="10" t="s">
        <v>48</v>
      </c>
      <c r="B42" s="169">
        <v>24700778.43</v>
      </c>
      <c r="C42" s="170"/>
      <c r="D42" s="67">
        <v>7485614.14</v>
      </c>
      <c r="E42" s="67">
        <f>SUM(E43,E45)</f>
        <v>378670.79</v>
      </c>
      <c r="F42" s="67">
        <f>SUM(F43,F45)</f>
        <v>0</v>
      </c>
      <c r="G42" s="67">
        <f>SUM(G43,G45)</f>
        <v>0</v>
      </c>
      <c r="H42" s="86">
        <f>IF($D$42=0,0,100*D42/$D$42)</f>
        <v>100</v>
      </c>
      <c r="I42" s="81">
        <f>IF(B42=0,0,100*D42/B42)</f>
        <v>30.305175042210198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" customHeight="1">
      <c r="A43" s="35" t="s">
        <v>49</v>
      </c>
      <c r="B43" s="169">
        <f>B44</f>
        <v>8819628</v>
      </c>
      <c r="C43" s="170"/>
      <c r="D43" s="67">
        <f>D44</f>
        <v>209407.87</v>
      </c>
      <c r="E43" s="67">
        <f>E44</f>
        <v>20000</v>
      </c>
      <c r="F43" s="67">
        <f>F44</f>
        <v>0</v>
      </c>
      <c r="G43" s="69"/>
      <c r="H43" s="86">
        <f>IF($D$42=0,0,100*D43/$D$42)</f>
        <v>2.7974708031103512</v>
      </c>
      <c r="I43" s="81">
        <f>IF(B43=0,0,100*D43/B43)</f>
        <v>2.3743390310793155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" customHeight="1">
      <c r="A44" s="9" t="s">
        <v>50</v>
      </c>
      <c r="B44" s="171">
        <v>8819628</v>
      </c>
      <c r="C44" s="172"/>
      <c r="D44" s="66">
        <v>209407.87</v>
      </c>
      <c r="E44" s="66">
        <v>20000</v>
      </c>
      <c r="F44" s="66">
        <v>0</v>
      </c>
      <c r="G44" s="70"/>
      <c r="H44" s="87">
        <f>IF($D$42=0,0,100*D44/$D$42)</f>
        <v>2.7974708031103512</v>
      </c>
      <c r="I44" s="84">
        <f>IF(B44=0,0,100*D44/B44)</f>
        <v>2.3743390310793155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" customHeight="1">
      <c r="A45" s="10" t="s">
        <v>51</v>
      </c>
      <c r="B45" s="169">
        <f>SUM(B42-B43)</f>
        <v>15881150.43</v>
      </c>
      <c r="C45" s="170"/>
      <c r="D45" s="67">
        <f>SUM(D46,D48:D50,D52)</f>
        <v>7276206.27</v>
      </c>
      <c r="E45" s="67">
        <f>SUM(E46,E48:E50,E52)</f>
        <v>358670.79</v>
      </c>
      <c r="F45" s="67">
        <f>SUM(F46,F48:F50,F52)</f>
        <v>0</v>
      </c>
      <c r="G45" s="67">
        <f>SUM(G46,G48:G50,G52)</f>
        <v>0</v>
      </c>
      <c r="H45" s="86">
        <f>IF($D$42=0,0,100*D45/$D$42)</f>
        <v>97.20252919688966</v>
      </c>
      <c r="I45" s="81">
        <f>IF(B45=0,0,100*D45/B45)</f>
        <v>45.816619533148014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" customHeight="1">
      <c r="A46" s="21" t="s">
        <v>52</v>
      </c>
      <c r="B46" s="171">
        <v>6223013.22</v>
      </c>
      <c r="C46" s="172"/>
      <c r="D46" s="66">
        <v>2862063.19</v>
      </c>
      <c r="E46" s="66">
        <v>4623.75</v>
      </c>
      <c r="F46" s="66">
        <v>0</v>
      </c>
      <c r="G46" s="70">
        <v>0</v>
      </c>
      <c r="H46" s="87">
        <f aca="true" t="shared" si="8" ref="H46:H52">IF($D$42=0,0,100*D46/$D$42)</f>
        <v>38.23418007490298</v>
      </c>
      <c r="I46" s="84">
        <f aca="true" t="shared" si="9" ref="I46:I52">IF(B46=0,0,100*D46/B46)</f>
        <v>45.99159745959852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" customHeight="1">
      <c r="A47" s="21" t="s">
        <v>53</v>
      </c>
      <c r="B47" s="171">
        <v>5355493</v>
      </c>
      <c r="C47" s="172"/>
      <c r="D47" s="66">
        <v>2402114.22</v>
      </c>
      <c r="E47" s="66">
        <v>0</v>
      </c>
      <c r="F47" s="66">
        <v>0</v>
      </c>
      <c r="G47" s="70">
        <v>0</v>
      </c>
      <c r="H47" s="87">
        <f t="shared" si="8"/>
        <v>32.08974140363586</v>
      </c>
      <c r="I47" s="84">
        <f t="shared" si="9"/>
        <v>44.85327905386115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" customHeight="1">
      <c r="A48" s="9" t="s">
        <v>16</v>
      </c>
      <c r="B48" s="171">
        <v>1079264.55</v>
      </c>
      <c r="C48" s="172"/>
      <c r="D48" s="66">
        <v>511272.44</v>
      </c>
      <c r="E48" s="66">
        <v>0</v>
      </c>
      <c r="F48" s="66">
        <v>0</v>
      </c>
      <c r="G48" s="70">
        <v>0</v>
      </c>
      <c r="H48" s="87">
        <f t="shared" si="8"/>
        <v>6.830066717812415</v>
      </c>
      <c r="I48" s="84">
        <f t="shared" si="9"/>
        <v>47.37229996111704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" customHeight="1">
      <c r="A49" s="9" t="s">
        <v>54</v>
      </c>
      <c r="B49" s="171">
        <v>1304081</v>
      </c>
      <c r="C49" s="172"/>
      <c r="D49" s="66">
        <v>771186</v>
      </c>
      <c r="E49" s="66">
        <v>0</v>
      </c>
      <c r="F49" s="66">
        <v>0</v>
      </c>
      <c r="G49" s="66">
        <v>0</v>
      </c>
      <c r="H49" s="87">
        <f t="shared" si="8"/>
        <v>10.302240879330176</v>
      </c>
      <c r="I49" s="84">
        <f t="shared" si="9"/>
        <v>59.136357327497294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" customHeight="1">
      <c r="A50" s="9" t="s">
        <v>55</v>
      </c>
      <c r="B50" s="171">
        <v>245000</v>
      </c>
      <c r="C50" s="172"/>
      <c r="D50" s="66">
        <v>0</v>
      </c>
      <c r="E50" s="66">
        <v>0</v>
      </c>
      <c r="F50" s="66">
        <v>0</v>
      </c>
      <c r="G50" s="66">
        <v>0</v>
      </c>
      <c r="H50" s="87">
        <f t="shared" si="8"/>
        <v>0</v>
      </c>
      <c r="I50" s="84">
        <f t="shared" si="9"/>
        <v>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" customHeight="1">
      <c r="A51" s="9" t="s">
        <v>81</v>
      </c>
      <c r="B51" s="171">
        <v>0</v>
      </c>
      <c r="C51" s="172"/>
      <c r="D51" s="66">
        <v>0</v>
      </c>
      <c r="E51" s="66">
        <v>0</v>
      </c>
      <c r="F51" s="66">
        <v>0</v>
      </c>
      <c r="G51" s="66">
        <v>0</v>
      </c>
      <c r="H51" s="87">
        <f t="shared" si="8"/>
        <v>0</v>
      </c>
      <c r="I51" s="84">
        <f t="shared" si="9"/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" customHeight="1">
      <c r="A52" s="9" t="s">
        <v>56</v>
      </c>
      <c r="B52" s="171">
        <f>SUM(B42-B43-B46-B48-B49-B50)</f>
        <v>7029791.66</v>
      </c>
      <c r="C52" s="172"/>
      <c r="D52" s="66">
        <f>SUM(D42-D43-D46-D48-D49-D50)</f>
        <v>3131684.64</v>
      </c>
      <c r="E52" s="66">
        <v>354047.04</v>
      </c>
      <c r="F52" s="66">
        <v>0</v>
      </c>
      <c r="G52" s="70">
        <v>0</v>
      </c>
      <c r="H52" s="87">
        <f t="shared" si="8"/>
        <v>41.836041524844084</v>
      </c>
      <c r="I52" s="84">
        <f t="shared" si="9"/>
        <v>44.548754663946895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" customHeight="1">
      <c r="A53" s="108" t="s">
        <v>4</v>
      </c>
      <c r="B53" s="169">
        <f>SUM(B7-B42)</f>
        <v>-3880000.7600000016</v>
      </c>
      <c r="C53" s="170"/>
      <c r="D53" s="77">
        <f>SUM(D7-D42)</f>
        <v>329357.9500000002</v>
      </c>
      <c r="E53" s="38" t="s">
        <v>3</v>
      </c>
      <c r="F53" s="38" t="s">
        <v>3</v>
      </c>
      <c r="G53" s="38" t="s">
        <v>3</v>
      </c>
      <c r="H53" s="36"/>
      <c r="I53" s="37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9" s="4" customFormat="1" ht="12" customHeight="1">
      <c r="A54" s="115"/>
      <c r="B54" s="116"/>
      <c r="C54" s="116"/>
      <c r="D54" s="116"/>
      <c r="E54" s="39"/>
      <c r="F54" s="39"/>
      <c r="G54" s="39"/>
      <c r="H54" s="40"/>
      <c r="I54" s="41"/>
    </row>
    <row r="55" spans="1:9" s="4" customFormat="1" ht="12" customHeight="1">
      <c r="A55" s="117"/>
      <c r="B55" s="118"/>
      <c r="C55" s="118"/>
      <c r="D55" s="118"/>
      <c r="E55" s="15"/>
      <c r="F55" s="15"/>
      <c r="G55" s="15"/>
      <c r="H55" s="40"/>
      <c r="I55" s="41"/>
    </row>
    <row r="56" spans="1:9" s="4" customFormat="1" ht="12" customHeight="1">
      <c r="A56" s="117"/>
      <c r="B56" s="118"/>
      <c r="C56" s="118"/>
      <c r="D56" s="118"/>
      <c r="E56" s="15"/>
      <c r="F56" s="15"/>
      <c r="G56" s="15"/>
      <c r="H56" s="40"/>
      <c r="I56" s="41"/>
    </row>
    <row r="57" spans="1:9" s="4" customFormat="1" ht="12" customHeight="1">
      <c r="A57" s="117"/>
      <c r="B57" s="118"/>
      <c r="C57" s="118"/>
      <c r="D57" s="118"/>
      <c r="E57" s="15"/>
      <c r="F57" s="15"/>
      <c r="G57" s="15"/>
      <c r="H57" s="40"/>
      <c r="I57" s="41"/>
    </row>
    <row r="58" spans="1:9" s="4" customFormat="1" ht="12" customHeight="1">
      <c r="A58" s="117"/>
      <c r="B58" s="118"/>
      <c r="C58" s="118"/>
      <c r="D58" s="118"/>
      <c r="E58" s="15"/>
      <c r="F58" s="15"/>
      <c r="G58" s="15"/>
      <c r="H58" s="40"/>
      <c r="I58" s="41"/>
    </row>
    <row r="59" spans="1:9" s="4" customFormat="1" ht="12" customHeight="1">
      <c r="A59" s="117"/>
      <c r="B59" s="118"/>
      <c r="C59" s="118"/>
      <c r="D59" s="118"/>
      <c r="E59" s="15"/>
      <c r="F59" s="15"/>
      <c r="G59" s="15"/>
      <c r="H59" s="40"/>
      <c r="I59" s="41"/>
    </row>
    <row r="60" spans="1:9" s="4" customFormat="1" ht="12" customHeight="1">
      <c r="A60" s="117"/>
      <c r="B60" s="118"/>
      <c r="C60" s="118"/>
      <c r="D60" s="118"/>
      <c r="E60" s="15"/>
      <c r="F60" s="15"/>
      <c r="G60" s="15"/>
      <c r="H60" s="40"/>
      <c r="I60" s="41"/>
    </row>
    <row r="61" spans="1:9" s="4" customFormat="1" ht="12" customHeight="1">
      <c r="A61" s="117"/>
      <c r="B61" s="118"/>
      <c r="C61" s="118"/>
      <c r="D61" s="118"/>
      <c r="E61" s="15"/>
      <c r="F61" s="15"/>
      <c r="G61" s="15"/>
      <c r="H61" s="40"/>
      <c r="I61" s="41"/>
    </row>
    <row r="62" spans="1:9" s="4" customFormat="1" ht="12" customHeight="1">
      <c r="A62" s="117"/>
      <c r="B62" s="118"/>
      <c r="C62" s="118"/>
      <c r="D62" s="118"/>
      <c r="E62" s="15"/>
      <c r="F62" s="15"/>
      <c r="G62" s="15"/>
      <c r="H62" s="40"/>
      <c r="I62" s="41"/>
    </row>
    <row r="63" spans="1:9" s="4" customFormat="1" ht="12" customHeight="1">
      <c r="A63" s="117"/>
      <c r="B63" s="118"/>
      <c r="C63" s="118"/>
      <c r="D63" s="118"/>
      <c r="E63" s="15"/>
      <c r="F63" s="15"/>
      <c r="G63" s="15"/>
      <c r="H63" s="40"/>
      <c r="I63" s="41"/>
    </row>
    <row r="64" spans="1:9" s="4" customFormat="1" ht="12" customHeight="1">
      <c r="A64" s="117"/>
      <c r="B64" s="118"/>
      <c r="C64" s="118"/>
      <c r="D64" s="118"/>
      <c r="E64" s="15"/>
      <c r="F64" s="15"/>
      <c r="G64" s="15"/>
      <c r="H64" s="40"/>
      <c r="I64" s="41"/>
    </row>
    <row r="65" spans="1:9" s="4" customFormat="1" ht="12" customHeight="1">
      <c r="A65" s="117"/>
      <c r="B65" s="118"/>
      <c r="C65" s="118"/>
      <c r="D65" s="118"/>
      <c r="E65" s="15"/>
      <c r="F65" s="15"/>
      <c r="G65" s="15"/>
      <c r="H65" s="40"/>
      <c r="I65" s="41"/>
    </row>
    <row r="66" spans="1:9" s="4" customFormat="1" ht="12" customHeight="1">
      <c r="A66" s="117"/>
      <c r="B66" s="118"/>
      <c r="C66" s="118"/>
      <c r="D66" s="118"/>
      <c r="E66" s="15"/>
      <c r="F66" s="15"/>
      <c r="G66" s="15"/>
      <c r="H66" s="40"/>
      <c r="I66" s="41"/>
    </row>
    <row r="67" spans="1:9" s="4" customFormat="1" ht="12" customHeight="1">
      <c r="A67" s="117"/>
      <c r="B67" s="118"/>
      <c r="C67" s="118"/>
      <c r="D67" s="118"/>
      <c r="E67" s="15"/>
      <c r="F67" s="15"/>
      <c r="G67" s="15"/>
      <c r="H67" s="40"/>
      <c r="I67" s="41"/>
    </row>
    <row r="68" spans="1:9" s="4" customFormat="1" ht="12" customHeight="1">
      <c r="A68" s="117"/>
      <c r="B68" s="118"/>
      <c r="C68" s="118"/>
      <c r="D68" s="118"/>
      <c r="E68" s="15"/>
      <c r="F68" s="15"/>
      <c r="G68" s="15"/>
      <c r="H68" s="40"/>
      <c r="I68" s="41"/>
    </row>
    <row r="69" spans="1:9" s="4" customFormat="1" ht="12" customHeight="1">
      <c r="A69" s="117"/>
      <c r="B69" s="118"/>
      <c r="C69" s="118"/>
      <c r="D69" s="118"/>
      <c r="E69" s="15"/>
      <c r="F69" s="15"/>
      <c r="G69" s="15"/>
      <c r="H69" s="40"/>
      <c r="I69" s="41"/>
    </row>
    <row r="70" spans="1:9" s="4" customFormat="1" ht="12" customHeight="1">
      <c r="A70" s="117"/>
      <c r="B70" s="118"/>
      <c r="C70" s="118"/>
      <c r="D70" s="118"/>
      <c r="E70" s="15"/>
      <c r="F70" s="15"/>
      <c r="G70" s="15"/>
      <c r="H70" s="40"/>
      <c r="I70" s="41"/>
    </row>
    <row r="71" spans="1:9" s="4" customFormat="1" ht="12" customHeight="1">
      <c r="A71" s="117"/>
      <c r="B71" s="118"/>
      <c r="C71" s="118"/>
      <c r="D71" s="118"/>
      <c r="E71" s="15"/>
      <c r="F71" s="15"/>
      <c r="G71" s="15"/>
      <c r="H71" s="40"/>
      <c r="I71" s="41"/>
    </row>
    <row r="72" spans="1:9" s="4" customFormat="1" ht="12" customHeight="1">
      <c r="A72" s="117"/>
      <c r="B72" s="118"/>
      <c r="C72" s="118"/>
      <c r="D72" s="118"/>
      <c r="E72" s="15"/>
      <c r="F72" s="15"/>
      <c r="G72" s="15"/>
      <c r="H72" s="40"/>
      <c r="I72" s="41"/>
    </row>
    <row r="73" spans="1:9" s="4" customFormat="1" ht="12" customHeight="1">
      <c r="A73" s="117"/>
      <c r="B73" s="118"/>
      <c r="C73" s="118"/>
      <c r="D73" s="118"/>
      <c r="E73" s="15"/>
      <c r="F73" s="15"/>
      <c r="G73" s="15"/>
      <c r="H73" s="40"/>
      <c r="I73" s="41"/>
    </row>
    <row r="74" spans="1:9" s="4" customFormat="1" ht="12" customHeight="1">
      <c r="A74" s="117"/>
      <c r="B74" s="118"/>
      <c r="C74" s="118"/>
      <c r="D74" s="118"/>
      <c r="E74" s="15"/>
      <c r="F74" s="15"/>
      <c r="G74" s="15"/>
      <c r="H74" s="40"/>
      <c r="I74" s="41"/>
    </row>
    <row r="75" spans="1:9" s="4" customFormat="1" ht="12" customHeight="1">
      <c r="A75" s="117"/>
      <c r="B75" s="118"/>
      <c r="C75" s="118"/>
      <c r="D75" s="118"/>
      <c r="E75" s="15"/>
      <c r="F75" s="15"/>
      <c r="G75" s="15"/>
      <c r="H75" s="40"/>
      <c r="I75" s="41"/>
    </row>
    <row r="76" spans="1:9" s="4" customFormat="1" ht="12" customHeight="1">
      <c r="A76" s="117"/>
      <c r="B76" s="118"/>
      <c r="C76" s="118"/>
      <c r="D76" s="118"/>
      <c r="E76" s="15"/>
      <c r="F76" s="15"/>
      <c r="G76" s="15"/>
      <c r="H76" s="40"/>
      <c r="I76" s="41"/>
    </row>
    <row r="77" spans="1:9" s="4" customFormat="1" ht="12" customHeight="1">
      <c r="A77" s="117"/>
      <c r="B77" s="118"/>
      <c r="C77" s="118"/>
      <c r="D77" s="118"/>
      <c r="E77" s="15"/>
      <c r="F77" s="15"/>
      <c r="G77" s="15"/>
      <c r="H77" s="40"/>
      <c r="I77" s="41"/>
    </row>
    <row r="78" spans="1:9" s="4" customFormat="1" ht="12" customHeight="1">
      <c r="A78" s="117"/>
      <c r="B78" s="118"/>
      <c r="C78" s="118"/>
      <c r="D78" s="118"/>
      <c r="E78" s="15"/>
      <c r="F78" s="15"/>
      <c r="G78" s="15"/>
      <c r="H78" s="40"/>
      <c r="I78" s="41"/>
    </row>
    <row r="79" spans="1:9" s="4" customFormat="1" ht="15" customHeight="1">
      <c r="A79" s="117"/>
      <c r="B79" s="118"/>
      <c r="C79" s="118"/>
      <c r="D79" s="118"/>
      <c r="E79" s="15"/>
      <c r="F79" s="15"/>
      <c r="G79" s="15"/>
      <c r="H79" s="40"/>
      <c r="I79" s="41"/>
    </row>
    <row r="80" spans="1:9" s="4" customFormat="1" ht="12" customHeight="1">
      <c r="A80" s="117"/>
      <c r="B80" s="118"/>
      <c r="C80" s="118"/>
      <c r="D80" s="118"/>
      <c r="E80" s="15"/>
      <c r="F80" s="15"/>
      <c r="G80" s="15"/>
      <c r="H80" s="40"/>
      <c r="I80" s="41"/>
    </row>
    <row r="81" spans="1:9" s="4" customFormat="1" ht="12" customHeight="1">
      <c r="A81" s="117"/>
      <c r="B81" s="118"/>
      <c r="C81" s="118"/>
      <c r="D81" s="118"/>
      <c r="E81" s="15"/>
      <c r="F81" s="15"/>
      <c r="G81" s="15"/>
      <c r="H81" s="40"/>
      <c r="I81" s="41"/>
    </row>
    <row r="82" spans="1:9" s="4" customFormat="1" ht="12" customHeight="1">
      <c r="A82" s="117"/>
      <c r="B82" s="118"/>
      <c r="C82" s="118"/>
      <c r="D82" s="118"/>
      <c r="E82" s="15"/>
      <c r="F82" s="15"/>
      <c r="G82" s="15"/>
      <c r="H82" s="40"/>
      <c r="I82" s="41"/>
    </row>
    <row r="83" spans="1:9" s="4" customFormat="1" ht="12" customHeight="1">
      <c r="A83" s="117"/>
      <c r="B83" s="118"/>
      <c r="C83" s="118"/>
      <c r="D83" s="118"/>
      <c r="E83" s="15"/>
      <c r="F83" s="15"/>
      <c r="G83" s="15"/>
      <c r="H83" s="40"/>
      <c r="I83" s="41"/>
    </row>
    <row r="84" spans="1:9" s="4" customFormat="1" ht="12" customHeight="1">
      <c r="A84" s="117"/>
      <c r="B84" s="118"/>
      <c r="C84" s="118"/>
      <c r="D84" s="118"/>
      <c r="E84" s="15"/>
      <c r="F84" s="15"/>
      <c r="G84" s="15"/>
      <c r="H84" s="40"/>
      <c r="I84" s="41"/>
    </row>
    <row r="85" spans="1:9" s="4" customFormat="1" ht="8.25" customHeight="1">
      <c r="A85" s="119"/>
      <c r="B85" s="120"/>
      <c r="C85" s="120"/>
      <c r="D85" s="120"/>
      <c r="E85" s="15"/>
      <c r="F85" s="15"/>
      <c r="G85" s="15"/>
      <c r="H85" s="40"/>
      <c r="I85" s="41"/>
    </row>
    <row r="86" spans="1:19" ht="12" customHeight="1">
      <c r="A86" s="129" t="s">
        <v>0</v>
      </c>
      <c r="B86" s="42" t="s">
        <v>57</v>
      </c>
      <c r="C86" s="42" t="s">
        <v>5</v>
      </c>
      <c r="D86" s="43" t="s">
        <v>13</v>
      </c>
      <c r="E86" s="44" t="s">
        <v>6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9.75" customHeight="1">
      <c r="A87" s="130"/>
      <c r="B87" s="131" t="s">
        <v>71</v>
      </c>
      <c r="C87" s="132"/>
      <c r="D87" s="151" t="s">
        <v>2</v>
      </c>
      <c r="E87" s="152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5.25" customHeight="1">
      <c r="A88" s="91">
        <v>1</v>
      </c>
      <c r="B88" s="99">
        <v>2</v>
      </c>
      <c r="C88" s="99">
        <v>3</v>
      </c>
      <c r="D88" s="100">
        <v>4</v>
      </c>
      <c r="E88" s="91">
        <v>5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s="22" customFormat="1" ht="12" customHeight="1">
      <c r="A89" s="10" t="s">
        <v>17</v>
      </c>
      <c r="B89" s="67">
        <f>SUM(B90-B104)</f>
        <v>3880000</v>
      </c>
      <c r="C89" s="67">
        <f>SUM(C90-C104)</f>
        <v>1280037.04</v>
      </c>
      <c r="D89" s="3"/>
      <c r="E89" s="1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</row>
    <row r="90" spans="1:5" s="23" customFormat="1" ht="12" customHeight="1">
      <c r="A90" s="10" t="s">
        <v>58</v>
      </c>
      <c r="B90" s="69">
        <f>SUM(B91:B103)</f>
        <v>3880000</v>
      </c>
      <c r="C90" s="69">
        <f>SUM(C91:C103)</f>
        <v>1280037.04</v>
      </c>
      <c r="D90" s="88">
        <f>100</f>
        <v>100</v>
      </c>
      <c r="E90" s="81">
        <f>IF(B90=0,0,100*C90/B90)</f>
        <v>32.99064536082474</v>
      </c>
    </row>
    <row r="91" spans="1:19" s="22" customFormat="1" ht="12" customHeight="1">
      <c r="A91" s="21" t="s">
        <v>59</v>
      </c>
      <c r="B91" s="66">
        <v>2600000</v>
      </c>
      <c r="C91" s="66">
        <v>0</v>
      </c>
      <c r="D91" s="90">
        <f>IF($C$90=0,0,100*C91/$C$90)</f>
        <v>0</v>
      </c>
      <c r="E91" s="84">
        <f>IF(B91=0,0,100*C91/B91)</f>
        <v>0</v>
      </c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</row>
    <row r="92" spans="1:19" s="105" customFormat="1" ht="30" customHeight="1">
      <c r="A92" s="107" t="s">
        <v>77</v>
      </c>
      <c r="B92" s="102">
        <v>0</v>
      </c>
      <c r="C92" s="102">
        <v>0</v>
      </c>
      <c r="D92" s="103">
        <f aca="true" t="shared" si="10" ref="D92:D103">IF($C$90=0,0,100*C92/$C$90)</f>
        <v>0</v>
      </c>
      <c r="E92" s="104">
        <f>IF(B92=0,0,100*C92/B92)</f>
        <v>0</v>
      </c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</row>
    <row r="93" spans="1:19" s="22" customFormat="1" ht="38.25" customHeight="1">
      <c r="A93" s="107" t="s">
        <v>76</v>
      </c>
      <c r="B93" s="66">
        <v>0</v>
      </c>
      <c r="C93" s="66">
        <v>0</v>
      </c>
      <c r="D93" s="90">
        <f t="shared" si="10"/>
        <v>0</v>
      </c>
      <c r="E93" s="84">
        <f>IF(B93=0,0,100*C93/B93)</f>
        <v>0</v>
      </c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</row>
    <row r="94" spans="1:19" s="22" customFormat="1" ht="12" customHeight="1">
      <c r="A94" s="9" t="s">
        <v>18</v>
      </c>
      <c r="B94" s="66">
        <v>0</v>
      </c>
      <c r="C94" s="66">
        <v>0</v>
      </c>
      <c r="D94" s="90">
        <f t="shared" si="10"/>
        <v>0</v>
      </c>
      <c r="E94" s="84">
        <f aca="true" t="shared" si="11" ref="E94:E103">IF(B94=0,0,100*C94/B94)</f>
        <v>0</v>
      </c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</row>
    <row r="95" spans="1:19" s="22" customFormat="1" ht="12" customHeight="1">
      <c r="A95" s="9" t="s">
        <v>19</v>
      </c>
      <c r="B95" s="66">
        <v>1280000</v>
      </c>
      <c r="C95" s="66">
        <v>1280037.04</v>
      </c>
      <c r="D95" s="90">
        <f t="shared" si="10"/>
        <v>100</v>
      </c>
      <c r="E95" s="84">
        <f t="shared" si="11"/>
        <v>100.00289375</v>
      </c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</row>
    <row r="96" spans="1:19" s="22" customFormat="1" ht="12" customHeight="1">
      <c r="A96" s="9" t="s">
        <v>60</v>
      </c>
      <c r="B96" s="66">
        <v>0</v>
      </c>
      <c r="C96" s="70">
        <v>0</v>
      </c>
      <c r="D96" s="90">
        <f t="shared" si="10"/>
        <v>0</v>
      </c>
      <c r="E96" s="84">
        <f t="shared" si="11"/>
        <v>0</v>
      </c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</row>
    <row r="97" spans="1:19" s="22" customFormat="1" ht="12" customHeight="1">
      <c r="A97" s="14" t="s">
        <v>20</v>
      </c>
      <c r="B97" s="66">
        <v>0</v>
      </c>
      <c r="C97" s="70">
        <v>0</v>
      </c>
      <c r="D97" s="90">
        <f t="shared" si="10"/>
        <v>0</v>
      </c>
      <c r="E97" s="84">
        <f t="shared" si="11"/>
        <v>0</v>
      </c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</row>
    <row r="98" spans="1:19" s="105" customFormat="1" ht="29.25" customHeight="1">
      <c r="A98" s="107" t="s">
        <v>78</v>
      </c>
      <c r="B98" s="102">
        <v>0</v>
      </c>
      <c r="C98" s="102">
        <v>0</v>
      </c>
      <c r="D98" s="103">
        <f t="shared" si="10"/>
        <v>0</v>
      </c>
      <c r="E98" s="104">
        <f t="shared" si="11"/>
        <v>0</v>
      </c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</row>
    <row r="99" spans="1:19" s="22" customFormat="1" ht="11.25" customHeight="1">
      <c r="A99" s="14" t="s">
        <v>61</v>
      </c>
      <c r="B99" s="66">
        <v>0</v>
      </c>
      <c r="C99" s="70">
        <v>0</v>
      </c>
      <c r="D99" s="90">
        <f t="shared" si="10"/>
        <v>0</v>
      </c>
      <c r="E99" s="84">
        <f t="shared" si="11"/>
        <v>0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</row>
    <row r="100" spans="1:19" s="105" customFormat="1" ht="29.25" customHeight="1">
      <c r="A100" s="107" t="s">
        <v>78</v>
      </c>
      <c r="B100" s="102">
        <v>0</v>
      </c>
      <c r="C100" s="102">
        <v>0</v>
      </c>
      <c r="D100" s="103">
        <f t="shared" si="10"/>
        <v>0</v>
      </c>
      <c r="E100" s="104">
        <f t="shared" si="11"/>
        <v>0</v>
      </c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</row>
    <row r="101" spans="1:19" s="22" customFormat="1" ht="12" customHeight="1">
      <c r="A101" s="14" t="s">
        <v>21</v>
      </c>
      <c r="B101" s="66">
        <v>0</v>
      </c>
      <c r="C101" s="70">
        <v>0</v>
      </c>
      <c r="D101" s="90">
        <f t="shared" si="10"/>
        <v>0</v>
      </c>
      <c r="E101" s="84">
        <f t="shared" si="11"/>
        <v>0</v>
      </c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</row>
    <row r="102" spans="1:5" s="22" customFormat="1" ht="12" customHeight="1">
      <c r="A102" s="14" t="s">
        <v>22</v>
      </c>
      <c r="B102" s="66">
        <v>0</v>
      </c>
      <c r="C102" s="70">
        <v>0</v>
      </c>
      <c r="D102" s="90">
        <f t="shared" si="10"/>
        <v>0</v>
      </c>
      <c r="E102" s="84">
        <f t="shared" si="11"/>
        <v>0</v>
      </c>
    </row>
    <row r="103" spans="1:5" s="22" customFormat="1" ht="12" customHeight="1">
      <c r="A103" s="14" t="s">
        <v>60</v>
      </c>
      <c r="B103" s="66">
        <v>0</v>
      </c>
      <c r="C103" s="70"/>
      <c r="D103" s="90">
        <f t="shared" si="10"/>
        <v>0</v>
      </c>
      <c r="E103" s="84">
        <f t="shared" si="11"/>
        <v>0</v>
      </c>
    </row>
    <row r="104" spans="1:5" s="22" customFormat="1" ht="12" customHeight="1">
      <c r="A104" s="24" t="s">
        <v>62</v>
      </c>
      <c r="B104" s="67">
        <f>SUM(B105:B114)</f>
        <v>0</v>
      </c>
      <c r="C104" s="67">
        <f>SUM(C105:C114)</f>
        <v>0</v>
      </c>
      <c r="D104" s="89">
        <f>100</f>
        <v>100</v>
      </c>
      <c r="E104" s="81">
        <f aca="true" t="shared" si="12" ref="E104:E114">IF(B104=0,0,100*C104/B104)</f>
        <v>0</v>
      </c>
    </row>
    <row r="105" spans="1:5" s="22" customFormat="1" ht="12" customHeight="1">
      <c r="A105" s="25" t="s">
        <v>63</v>
      </c>
      <c r="B105" s="66">
        <v>0</v>
      </c>
      <c r="C105" s="70">
        <v>0</v>
      </c>
      <c r="D105" s="90">
        <f aca="true" t="shared" si="13" ref="D105:D114">IF($C$104=0,0,100*C105/$C$104)</f>
        <v>0</v>
      </c>
      <c r="E105" s="84">
        <f t="shared" si="12"/>
        <v>0</v>
      </c>
    </row>
    <row r="106" spans="1:5" s="22" customFormat="1" ht="30" customHeight="1">
      <c r="A106" s="107" t="s">
        <v>79</v>
      </c>
      <c r="B106" s="66">
        <v>0</v>
      </c>
      <c r="C106" s="70">
        <v>0</v>
      </c>
      <c r="D106" s="90">
        <f t="shared" si="13"/>
        <v>0</v>
      </c>
      <c r="E106" s="84">
        <f>IF(B106=0,0,100*C106/B106)</f>
        <v>0</v>
      </c>
    </row>
    <row r="107" spans="1:5" s="22" customFormat="1" ht="39" customHeight="1">
      <c r="A107" s="107" t="s">
        <v>76</v>
      </c>
      <c r="B107" s="66">
        <v>0</v>
      </c>
      <c r="C107" s="70">
        <v>0</v>
      </c>
      <c r="D107" s="90">
        <f t="shared" si="13"/>
        <v>0</v>
      </c>
      <c r="E107" s="84">
        <f>IF(B107=0,0,100*C107/B107)</f>
        <v>0</v>
      </c>
    </row>
    <row r="108" spans="1:5" s="22" customFormat="1" ht="12" customHeight="1">
      <c r="A108" s="14" t="s">
        <v>64</v>
      </c>
      <c r="B108" s="66">
        <v>0</v>
      </c>
      <c r="C108" s="70">
        <v>0</v>
      </c>
      <c r="D108" s="90">
        <f t="shared" si="13"/>
        <v>0</v>
      </c>
      <c r="E108" s="84">
        <f t="shared" si="12"/>
        <v>0</v>
      </c>
    </row>
    <row r="109" spans="1:5" s="22" customFormat="1" ht="12" customHeight="1">
      <c r="A109" s="14" t="s">
        <v>23</v>
      </c>
      <c r="B109" s="66">
        <v>0</v>
      </c>
      <c r="C109" s="70">
        <v>0</v>
      </c>
      <c r="D109" s="90">
        <f t="shared" si="13"/>
        <v>0</v>
      </c>
      <c r="E109" s="84">
        <f t="shared" si="12"/>
        <v>0</v>
      </c>
    </row>
    <row r="110" spans="1:5" s="22" customFormat="1" ht="12" customHeight="1">
      <c r="A110" s="14" t="s">
        <v>24</v>
      </c>
      <c r="B110" s="66">
        <v>0</v>
      </c>
      <c r="C110" s="70">
        <v>0</v>
      </c>
      <c r="D110" s="90">
        <f t="shared" si="13"/>
        <v>0</v>
      </c>
      <c r="E110" s="84">
        <f t="shared" si="12"/>
        <v>0</v>
      </c>
    </row>
    <row r="111" spans="1:5" s="22" customFormat="1" ht="32.25" customHeight="1">
      <c r="A111" s="107" t="s">
        <v>78</v>
      </c>
      <c r="B111" s="66">
        <v>0</v>
      </c>
      <c r="C111" s="70">
        <v>0</v>
      </c>
      <c r="D111" s="90">
        <f t="shared" si="13"/>
        <v>0</v>
      </c>
      <c r="E111" s="84">
        <f t="shared" si="12"/>
        <v>0</v>
      </c>
    </row>
    <row r="112" spans="1:5" s="22" customFormat="1" ht="12" customHeight="1">
      <c r="A112" s="14" t="s">
        <v>25</v>
      </c>
      <c r="B112" s="66">
        <v>0</v>
      </c>
      <c r="C112" s="70">
        <v>0</v>
      </c>
      <c r="D112" s="90">
        <f t="shared" si="13"/>
        <v>0</v>
      </c>
      <c r="E112" s="84">
        <f>IF(B112=0,0,100*C112/B112)</f>
        <v>0</v>
      </c>
    </row>
    <row r="113" spans="1:5" s="22" customFormat="1" ht="40.5" customHeight="1">
      <c r="A113" s="107" t="s">
        <v>80</v>
      </c>
      <c r="B113" s="66">
        <v>0</v>
      </c>
      <c r="C113" s="70">
        <v>0</v>
      </c>
      <c r="D113" s="90">
        <f t="shared" si="13"/>
        <v>0</v>
      </c>
      <c r="E113" s="84">
        <f>IF(B113=0,0,100*C113/B113)</f>
        <v>0</v>
      </c>
    </row>
    <row r="114" spans="1:6" s="22" customFormat="1" ht="12" customHeight="1">
      <c r="A114" s="13" t="s">
        <v>26</v>
      </c>
      <c r="B114" s="66">
        <v>0</v>
      </c>
      <c r="C114" s="66">
        <v>0</v>
      </c>
      <c r="D114" s="90">
        <f t="shared" si="13"/>
        <v>0</v>
      </c>
      <c r="E114" s="84">
        <f t="shared" si="12"/>
        <v>0</v>
      </c>
      <c r="F114" s="22" t="s">
        <v>89</v>
      </c>
    </row>
    <row r="115" ht="12" customHeight="1"/>
    <row r="116" s="26" customFormat="1" ht="15" customHeight="1"/>
    <row r="117" s="26" customFormat="1" ht="12.75"/>
    <row r="118" s="26" customFormat="1" ht="12.75"/>
    <row r="119" s="26" customFormat="1" ht="12" customHeight="1"/>
    <row r="120" s="26" customFormat="1" ht="12" customHeight="1"/>
    <row r="121" s="26" customFormat="1" ht="12" customHeight="1"/>
    <row r="122" s="26" customFormat="1" ht="12" customHeight="1"/>
    <row r="123" s="26" customFormat="1" ht="12" customHeight="1"/>
    <row r="124" s="26" customFormat="1" ht="12" customHeight="1"/>
    <row r="125" s="26" customFormat="1" ht="12" customHeight="1"/>
    <row r="126" s="26" customFormat="1" ht="12" customHeight="1"/>
    <row r="127" s="26" customFormat="1" ht="12" customHeight="1"/>
    <row r="128" s="26" customFormat="1" ht="12" customHeight="1"/>
    <row r="129" s="26" customFormat="1" ht="12" customHeight="1"/>
    <row r="130" s="26" customFormat="1" ht="12" customHeight="1"/>
    <row r="131" s="26" customFormat="1" ht="12" customHeight="1"/>
    <row r="132" s="26" customFormat="1" ht="12" customHeight="1"/>
    <row r="133" s="26" customFormat="1" ht="12" customHeight="1"/>
    <row r="134" spans="1:9" ht="12" customHeight="1">
      <c r="A134" s="4"/>
      <c r="B134" s="5"/>
      <c r="C134" s="5"/>
      <c r="D134" s="5"/>
      <c r="E134" s="15"/>
      <c r="F134" s="15"/>
      <c r="G134" s="15"/>
      <c r="H134" s="6"/>
      <c r="I134" s="7"/>
    </row>
    <row r="135" spans="1:9" ht="12" customHeight="1">
      <c r="A135" s="4"/>
      <c r="B135" s="5"/>
      <c r="C135" s="5"/>
      <c r="D135" s="5"/>
      <c r="E135" s="15"/>
      <c r="F135" s="15"/>
      <c r="G135" s="15"/>
      <c r="H135" s="6"/>
      <c r="I135" s="7"/>
    </row>
    <row r="136" spans="1:9" s="22" customFormat="1" ht="12" customHeight="1">
      <c r="A136" s="153"/>
      <c r="B136" s="154"/>
      <c r="C136" s="154"/>
      <c r="D136" s="154"/>
      <c r="E136" s="154"/>
      <c r="F136" s="154"/>
      <c r="G136" s="154"/>
      <c r="H136" s="2"/>
      <c r="I136" s="2"/>
    </row>
    <row r="137" spans="1:9" s="22" customFormat="1" ht="12" customHeight="1">
      <c r="A137" s="167"/>
      <c r="B137" s="168"/>
      <c r="C137" s="167"/>
      <c r="D137" s="47"/>
      <c r="E137" s="167"/>
      <c r="F137" s="168"/>
      <c r="G137" s="168"/>
      <c r="H137" s="2"/>
      <c r="I137" s="2"/>
    </row>
    <row r="138" spans="1:9" s="22" customFormat="1" ht="12" customHeight="1">
      <c r="A138" s="168"/>
      <c r="B138" s="168"/>
      <c r="C138" s="168"/>
      <c r="D138" s="48"/>
      <c r="E138" s="49"/>
      <c r="F138" s="50"/>
      <c r="G138" s="51"/>
      <c r="H138" s="2"/>
      <c r="I138" s="2"/>
    </row>
    <row r="139" spans="1:9" s="22" customFormat="1" ht="12" customHeight="1">
      <c r="A139" s="166"/>
      <c r="B139" s="165"/>
      <c r="C139" s="5"/>
      <c r="D139" s="5"/>
      <c r="E139" s="5"/>
      <c r="F139" s="5"/>
      <c r="G139" s="5"/>
      <c r="H139" s="2"/>
      <c r="I139" s="2"/>
    </row>
    <row r="140" spans="1:9" s="22" customFormat="1" ht="12" customHeight="1">
      <c r="A140" s="166"/>
      <c r="B140" s="165"/>
      <c r="C140" s="5"/>
      <c r="D140" s="5"/>
      <c r="E140" s="5"/>
      <c r="F140" s="5"/>
      <c r="G140" s="5"/>
      <c r="H140" s="2"/>
      <c r="I140" s="2"/>
    </row>
    <row r="141" spans="1:9" s="22" customFormat="1" ht="12" customHeight="1">
      <c r="A141" s="166"/>
      <c r="B141" s="165"/>
      <c r="C141" s="5"/>
      <c r="D141" s="5"/>
      <c r="E141" s="5"/>
      <c r="F141" s="5"/>
      <c r="G141" s="5"/>
      <c r="H141" s="2"/>
      <c r="I141" s="2"/>
    </row>
    <row r="142" spans="1:9" s="22" customFormat="1" ht="12" customHeight="1">
      <c r="A142" s="166"/>
      <c r="B142" s="165"/>
      <c r="C142" s="5"/>
      <c r="D142" s="5"/>
      <c r="E142" s="5"/>
      <c r="F142" s="5"/>
      <c r="G142" s="5"/>
      <c r="H142" s="2"/>
      <c r="I142" s="2"/>
    </row>
    <row r="143" spans="1:9" s="22" customFormat="1" ht="12" customHeight="1">
      <c r="A143" s="166"/>
      <c r="B143" s="165"/>
      <c r="C143" s="5"/>
      <c r="D143" s="5"/>
      <c r="E143" s="5"/>
      <c r="F143" s="5"/>
      <c r="G143" s="5"/>
      <c r="H143" s="2"/>
      <c r="I143" s="2"/>
    </row>
    <row r="144" spans="1:9" s="22" customFormat="1" ht="12" customHeight="1">
      <c r="A144" s="166"/>
      <c r="B144" s="165"/>
      <c r="C144" s="5"/>
      <c r="D144" s="5"/>
      <c r="E144" s="5"/>
      <c r="F144" s="5"/>
      <c r="G144" s="5"/>
      <c r="H144" s="2"/>
      <c r="I144" s="2"/>
    </row>
    <row r="145" spans="1:9" s="22" customFormat="1" ht="12" customHeight="1">
      <c r="A145" s="164"/>
      <c r="B145" s="165"/>
      <c r="C145" s="5"/>
      <c r="D145" s="5"/>
      <c r="E145" s="5"/>
      <c r="F145" s="5"/>
      <c r="G145" s="5"/>
      <c r="H145" s="2"/>
      <c r="I145" s="2"/>
    </row>
    <row r="146" spans="1:9" s="22" customFormat="1" ht="12" customHeight="1">
      <c r="A146" s="4"/>
      <c r="B146" s="53"/>
      <c r="C146" s="53"/>
      <c r="D146" s="53"/>
      <c r="E146" s="53"/>
      <c r="F146" s="53"/>
      <c r="G146" s="53"/>
      <c r="H146" s="2"/>
      <c r="I146" s="2"/>
    </row>
    <row r="147" spans="1:9" s="22" customFormat="1" ht="12" customHeight="1">
      <c r="A147" s="4"/>
      <c r="B147" s="4"/>
      <c r="C147" s="54"/>
      <c r="D147" s="54"/>
      <c r="E147" s="54"/>
      <c r="F147" s="53"/>
      <c r="G147" s="53"/>
      <c r="H147" s="2"/>
      <c r="I147" s="2"/>
    </row>
    <row r="148" spans="1:9" s="22" customFormat="1" ht="12" customHeight="1">
      <c r="A148" s="55"/>
      <c r="B148" s="55"/>
      <c r="C148" s="53"/>
      <c r="D148" s="53"/>
      <c r="E148" s="53"/>
      <c r="F148" s="53"/>
      <c r="G148" s="53"/>
      <c r="H148" s="2"/>
      <c r="I148" s="2"/>
    </row>
    <row r="149" spans="1:9" s="22" customFormat="1" ht="12" customHeight="1">
      <c r="A149" s="55"/>
      <c r="B149" s="55"/>
      <c r="C149" s="53"/>
      <c r="D149" s="53"/>
      <c r="E149" s="53"/>
      <c r="F149" s="53"/>
      <c r="G149" s="53"/>
      <c r="H149" s="2"/>
      <c r="I149" s="2"/>
    </row>
    <row r="150" spans="1:9" s="22" customFormat="1" ht="12" customHeight="1">
      <c r="A150" s="55"/>
      <c r="B150" s="55"/>
      <c r="C150" s="53"/>
      <c r="D150" s="53"/>
      <c r="E150" s="53"/>
      <c r="F150" s="53"/>
      <c r="G150" s="53"/>
      <c r="H150" s="2"/>
      <c r="I150" s="2"/>
    </row>
    <row r="151" spans="1:7" ht="12" customHeight="1">
      <c r="A151" s="4"/>
      <c r="B151" s="4"/>
      <c r="C151" s="4"/>
      <c r="D151" s="4"/>
      <c r="E151" s="4"/>
      <c r="F151" s="4"/>
      <c r="G151" s="4"/>
    </row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7" ht="7.5" customHeight="1"/>
    <row r="178" ht="7.5" customHeight="1"/>
    <row r="179" ht="20.25" customHeight="1"/>
  </sheetData>
  <sheetProtection/>
  <mergeCells count="52">
    <mergeCell ref="B50:C50"/>
    <mergeCell ref="B51:C51"/>
    <mergeCell ref="B46:C46"/>
    <mergeCell ref="B47:C47"/>
    <mergeCell ref="B48:C48"/>
    <mergeCell ref="B49:C49"/>
    <mergeCell ref="E137:G137"/>
    <mergeCell ref="A143:B143"/>
    <mergeCell ref="B42:C42"/>
    <mergeCell ref="B43:C43"/>
    <mergeCell ref="B44:C44"/>
    <mergeCell ref="B45:C45"/>
    <mergeCell ref="B52:C52"/>
    <mergeCell ref="B53:C53"/>
    <mergeCell ref="A137:B138"/>
    <mergeCell ref="C137:C138"/>
    <mergeCell ref="A145:B145"/>
    <mergeCell ref="A139:B139"/>
    <mergeCell ref="A140:B140"/>
    <mergeCell ref="A141:B141"/>
    <mergeCell ref="A142:B142"/>
    <mergeCell ref="A144:B144"/>
    <mergeCell ref="K3:Q3"/>
    <mergeCell ref="A136:G136"/>
    <mergeCell ref="K5:K10"/>
    <mergeCell ref="L5:L10"/>
    <mergeCell ref="D37:D39"/>
    <mergeCell ref="E37:F37"/>
    <mergeCell ref="H37:H39"/>
    <mergeCell ref="B5:G5"/>
    <mergeCell ref="B40:G40"/>
    <mergeCell ref="H40:I40"/>
    <mergeCell ref="A86:A87"/>
    <mergeCell ref="B87:C87"/>
    <mergeCell ref="B37:C39"/>
    <mergeCell ref="B41:C41"/>
    <mergeCell ref="A1:J1"/>
    <mergeCell ref="H5:J5"/>
    <mergeCell ref="I37:I39"/>
    <mergeCell ref="G37:G39"/>
    <mergeCell ref="E38:E39"/>
    <mergeCell ref="D87:E87"/>
    <mergeCell ref="A2:J2"/>
    <mergeCell ref="F3:G3"/>
    <mergeCell ref="B3:B4"/>
    <mergeCell ref="I3:I4"/>
    <mergeCell ref="J3:J4"/>
    <mergeCell ref="A37:A40"/>
    <mergeCell ref="E3:E4"/>
    <mergeCell ref="H3:H4"/>
    <mergeCell ref="C3:C4"/>
    <mergeCell ref="D3:D4"/>
  </mergeCells>
  <printOptions horizontalCentered="1"/>
  <pageMargins left="0" right="0" top="0.35433070866141736" bottom="0.3937007874015748" header="0.15748031496062992" footer="0"/>
  <pageSetup orientation="landscape" paperSize="9" scale="95" r:id="rId1"/>
  <headerFooter alignWithMargins="0">
    <oddFooter>&amp;C&amp;8Strona &amp;P</oddFooter>
  </headerFooter>
  <rowBreaks count="1" manualBreakCount="1">
    <brk id="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Informatyk</cp:lastModifiedBy>
  <cp:lastPrinted>2009-07-24T06:51:26Z</cp:lastPrinted>
  <dcterms:created xsi:type="dcterms:W3CDTF">1999-06-08T03:45:39Z</dcterms:created>
  <dcterms:modified xsi:type="dcterms:W3CDTF">2009-07-24T07:25:14Z</dcterms:modified>
  <cp:category/>
  <cp:version/>
  <cp:contentType/>
  <cp:contentStatus/>
</cp:coreProperties>
</file>