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690" windowHeight="6615" activeTab="0"/>
  </bookViews>
  <sheets>
    <sheet name="Str 1-3" sheetId="1" r:id="rId1"/>
    <sheet name="Str 4-5" sheetId="2" r:id="rId2"/>
  </sheets>
  <definedNames>
    <definedName name="_xlnm.Print_Area" localSheetId="0">'Str 1-3'!$A$1:$J$83</definedName>
    <definedName name="_xlnm.Print_Area" localSheetId="1">'Str 4-5'!$A$1:$M$55</definedName>
  </definedNames>
  <calcPr fullCalcOnLoad="1"/>
</workbook>
</file>

<file path=xl/sharedStrings.xml><?xml version="1.0" encoding="utf-8"?>
<sst xmlns="http://schemas.openxmlformats.org/spreadsheetml/2006/main" count="187" uniqueCount="134">
  <si>
    <t>Wyszczególnienie</t>
  </si>
  <si>
    <t xml:space="preserve">   w złotych</t>
  </si>
  <si>
    <t>w %%</t>
  </si>
  <si>
    <t>#</t>
  </si>
  <si>
    <t xml:space="preserve">WYNIK  </t>
  </si>
  <si>
    <t>Wykonanie</t>
  </si>
  <si>
    <t>Wskaźn.</t>
  </si>
  <si>
    <t xml:space="preserve">  podatek rolny  </t>
  </si>
  <si>
    <t xml:space="preserve">  podatek od nieruchomości </t>
  </si>
  <si>
    <t xml:space="preserve">  podatek leśny        </t>
  </si>
  <si>
    <t xml:space="preserve">  podatek od środków transportowych  </t>
  </si>
  <si>
    <t xml:space="preserve">  pozostałe dochody</t>
  </si>
  <si>
    <t>Poręczenia i gwarancje</t>
  </si>
  <si>
    <t>DOCHODY OGÓŁEM</t>
  </si>
  <si>
    <t>Struktura</t>
  </si>
  <si>
    <t>Struktura dochod. własnych</t>
  </si>
  <si>
    <t xml:space="preserve">  dochody z majątku</t>
  </si>
  <si>
    <t xml:space="preserve">    pochodne od wynagrodzeń</t>
  </si>
  <si>
    <t>FINANSOWANIE</t>
  </si>
  <si>
    <t xml:space="preserve">  spłaty pożyczek udzielonych</t>
  </si>
  <si>
    <t xml:space="preserve">  nadwyżka z lat ubiegłych</t>
  </si>
  <si>
    <t xml:space="preserve">  papiery wartościowe</t>
  </si>
  <si>
    <t xml:space="preserve">  prywatyzacja majątku j.s.t.</t>
  </si>
  <si>
    <t xml:space="preserve">  inne źródła</t>
  </si>
  <si>
    <t xml:space="preserve">  lokaty w bankach</t>
  </si>
  <si>
    <t xml:space="preserve">  wykup papierów wartościowych</t>
  </si>
  <si>
    <t xml:space="preserve">  wykup obligacji samorządowych</t>
  </si>
  <si>
    <t xml:space="preserve">  inne cele</t>
  </si>
  <si>
    <t>ogółem</t>
  </si>
  <si>
    <t xml:space="preserve">  podatek od spadków i darowizn       </t>
  </si>
  <si>
    <t xml:space="preserve"> DOTACJE CELOWE     z tego:</t>
  </si>
  <si>
    <t xml:space="preserve"> SUBWENCJA OGÓLNA     z tego:</t>
  </si>
  <si>
    <t xml:space="preserve">  podatek od dział. gosp. osób fizycznych
  opłacany w formie karty podatkowej </t>
  </si>
  <si>
    <t>Obniżenie
górnych stawek podatkowych</t>
  </si>
  <si>
    <t>Plan
(po zmianach)</t>
  </si>
  <si>
    <t>Dochody otrzymane</t>
  </si>
  <si>
    <t>Dochody wykonane
(wpływy minus zwroty)</t>
  </si>
  <si>
    <t xml:space="preserve">  podatek dochodowy od osób prawnych</t>
  </si>
  <si>
    <t xml:space="preserve">  podatek od czynności cywilnoprawnych</t>
  </si>
  <si>
    <t xml:space="preserve">    w tym:   inwestycyjne</t>
  </si>
  <si>
    <t xml:space="preserve">  na zadania własne</t>
  </si>
  <si>
    <t xml:space="preserve">  na zadania z zakresu adm. rządowej</t>
  </si>
  <si>
    <t>Wskaźn.
(3:2)</t>
  </si>
  <si>
    <t xml:space="preserve">  otrzymane z funduszy celowych</t>
  </si>
  <si>
    <t xml:space="preserve">  część oświatowa</t>
  </si>
  <si>
    <t>Wydatki wykonane</t>
  </si>
  <si>
    <t>Zobowiązania wg stanu na koniec okresu sprawozdawczego</t>
  </si>
  <si>
    <t>w tym:</t>
  </si>
  <si>
    <t>wymagalne</t>
  </si>
  <si>
    <t>WYDATKI OGÓŁEM     z tego:</t>
  </si>
  <si>
    <t xml:space="preserve">  wydatki majątkowe</t>
  </si>
  <si>
    <t xml:space="preserve">    w tym: wydatki na inwestycje</t>
  </si>
  <si>
    <t xml:space="preserve">  wydatki bieżące     z tego:</t>
  </si>
  <si>
    <t xml:space="preserve">    wydatki na wynagrodzenia</t>
  </si>
  <si>
    <t xml:space="preserve">      w tym: wynagrodzenia osobowe</t>
  </si>
  <si>
    <t xml:space="preserve">    dotacje</t>
  </si>
  <si>
    <t xml:space="preserve">    wydatki na obsługę długu</t>
  </si>
  <si>
    <t xml:space="preserve">    pozostałe wydatki</t>
  </si>
  <si>
    <t>Plan (po zmianach)</t>
  </si>
  <si>
    <t xml:space="preserve"> PRZYCHODY OGÓŁEM     z tego:</t>
  </si>
  <si>
    <t xml:space="preserve">  kredyty i pożyczki</t>
  </si>
  <si>
    <t xml:space="preserve">    w tym: środki na pokrycie deficytu</t>
  </si>
  <si>
    <t xml:space="preserve">  obligacje j.s.t. oraz związków komunalnych</t>
  </si>
  <si>
    <t xml:space="preserve"> ROZCHODY OGÓŁEM     z tego:</t>
  </si>
  <si>
    <t xml:space="preserve">  spłaty kredytów i pożyczek</t>
  </si>
  <si>
    <t xml:space="preserve">  pożyczki</t>
  </si>
  <si>
    <t>Kwota 
zadłużenia 
ogółem 
(kol. 3+11)</t>
  </si>
  <si>
    <t>krajowych</t>
  </si>
  <si>
    <t>z tego wobec jednostek należących do:</t>
  </si>
  <si>
    <t xml:space="preserve">  przyjęte depozyty</t>
  </si>
  <si>
    <t xml:space="preserve"> ZOBOWIĄZANIA WEDŁUG
 TYTUŁÓW DŁUŻNYCH
 z tego:</t>
  </si>
  <si>
    <t xml:space="preserve">    w tym: długoterminowe</t>
  </si>
  <si>
    <t xml:space="preserve">  wymagalne zobowiązania</t>
  </si>
  <si>
    <t>zagranicznych</t>
  </si>
  <si>
    <t>w tym wobec:</t>
  </si>
  <si>
    <t>grupy I</t>
  </si>
  <si>
    <t>grupy II</t>
  </si>
  <si>
    <t>grupy III</t>
  </si>
  <si>
    <t>banku centralnego</t>
  </si>
  <si>
    <t>banków komercyjnych</t>
  </si>
  <si>
    <t>rządów 
i agend rządowych</t>
  </si>
  <si>
    <t>międzynarod. instytucji finansowych</t>
  </si>
  <si>
    <t>Skarbu Państw.</t>
  </si>
  <si>
    <t>sektora
finansów publ. (kol. 5+7+8)</t>
  </si>
  <si>
    <t>Należności</t>
  </si>
  <si>
    <t xml:space="preserve"> NALEŻNOŚCI
 z tego:</t>
  </si>
  <si>
    <t xml:space="preserve">  depozyty</t>
  </si>
  <si>
    <t xml:space="preserve">  wymagalne należności</t>
  </si>
  <si>
    <t>Kwota 
należności 
ogółem 
(kol. 3+11)</t>
  </si>
  <si>
    <t>w tym od:</t>
  </si>
  <si>
    <t>z tego od jednostek należących do:</t>
  </si>
  <si>
    <t>sektora
finansów publ. (kol. 4+6+7)</t>
  </si>
  <si>
    <t>Skarbu Państw</t>
  </si>
  <si>
    <t xml:space="preserve"> wartość nominalna niewymagalnych zobowiązań z tytułu udzielonych
 poręczeń i gwarancji na koniec okresu sprawozdawczego</t>
  </si>
  <si>
    <t xml:space="preserve"> wartość nominalna niewymagalnych zobowiązań z tytułu poręczeń 
 i gwarancji przypadających do spłaty w danym roku budżetowym</t>
  </si>
  <si>
    <t xml:space="preserve"> wartość wierzytelności z tytułu udzielonych poręczeń i gwarancji na
 koniec okresu sprawozdawczego</t>
  </si>
  <si>
    <t xml:space="preserve"> wartość spłat dokonanych w okresie sprawozdawczym za 
 dłużników z tytułu udzielonych poręczeń lub gwarancji (wydatki)</t>
  </si>
  <si>
    <t xml:space="preserve"> wartość nominalna wymagalnych zobowiązań z tytułu udzielonych
 poręczeń i gwarancji na koniec okresu sprawozdawczego</t>
  </si>
  <si>
    <t xml:space="preserve"> kwota odzyskanych wierzytelności w okresie sprawozdawczym od
 dłużników z tytułu poręczeń lub gwarancji (dochody)</t>
  </si>
  <si>
    <t xml:space="preserve"> wartość poręczeń i gwarancji udzielonych w okresie
 sprawozdawczym</t>
  </si>
  <si>
    <t>Liczba jednostek</t>
  </si>
  <si>
    <t>z tego wobec wierzycieli:</t>
  </si>
  <si>
    <t>z tego wobec dłużników:</t>
  </si>
  <si>
    <t>Ogółem</t>
  </si>
  <si>
    <t xml:space="preserve">  podatek dochodowy od osób fizycznych</t>
  </si>
  <si>
    <t xml:space="preserve">  wpływy z opłaty skarbowej</t>
  </si>
  <si>
    <t xml:space="preserve">  wpływy z opłaty targowej</t>
  </si>
  <si>
    <t xml:space="preserve">    w tym z tytułu:
    dostaw towarów i usług</t>
  </si>
  <si>
    <t xml:space="preserve"> Gminy, których budżety zamknęły się nadwyżką </t>
  </si>
  <si>
    <t xml:space="preserve"> Gminy, których budżety zamknęły się deficytem</t>
  </si>
  <si>
    <t xml:space="preserve"> Gminy z budżetami zrównoważonymi</t>
  </si>
  <si>
    <t xml:space="preserve"> RAZEM DOCHODY WŁASNE     z tego:</t>
  </si>
  <si>
    <t>Zobowiązania według tytułów dłużnych</t>
  </si>
  <si>
    <t>Wydatki, które nie wygasły z upływem roku budżetowego 
(art. 130 ust. 2 i ust. 3 ustawy o finansach publicznych)</t>
  </si>
  <si>
    <t>Wskaźn.
(4:2)</t>
  </si>
  <si>
    <t xml:space="preserve"> w złotych</t>
  </si>
  <si>
    <t xml:space="preserve">  część wyrównawcza</t>
  </si>
  <si>
    <t xml:space="preserve">  część równoważąca</t>
  </si>
  <si>
    <t xml:space="preserve">  część rekompensująca </t>
  </si>
  <si>
    <t xml:space="preserve">  uzupełnienie subwencji ogólnej</t>
  </si>
  <si>
    <t>na prefinansowanie programów i projektów finansowanych z udziałem środków pochodzących z funduszy strukturalnych i Funduszu Spójności, otrzymane z budżetu państwa</t>
  </si>
  <si>
    <t>na realizację programów i projektów realizowanych z udziałem środków pochodzących z funduszy strukturalnych i Funduszu Spójności UE, w tym:</t>
  </si>
  <si>
    <t>na realizację programów i projektów realizowanych z udziałem środków pochodzących z funduszy strukturalnych i Funduszu Spójności UE</t>
  </si>
  <si>
    <t>na realizację programów i projektów realizowanych z udziałem środków pochodzących z funduszy strukturalnych i Funduszu SpójnościUE</t>
  </si>
  <si>
    <t>na realizację programów i projektów realizowanych z udziałem środków pochodzących z funduszy strukturalnych i Funduszu Spójności, otrzymane z budżetu państwa</t>
  </si>
  <si>
    <t xml:space="preserve">    w tym: wydatki z tyt. udzielania poręcz. i gwaran.</t>
  </si>
  <si>
    <t xml:space="preserve">  wpływy z opłaty miejscowej</t>
  </si>
  <si>
    <r>
      <t xml:space="preserve"> (</t>
    </r>
    <r>
      <rPr>
        <sz val="10"/>
        <rFont val="Bodoni MT"/>
        <family val="1"/>
      </rPr>
      <t>podst.art. 14 ustawy z dnia 30 czerwca 2005 roku o finansach publicznych -Dz.U. Nr 249, poz. 2104 z późn. zm.</t>
    </r>
    <r>
      <rPr>
        <b/>
        <sz val="11"/>
        <rFont val="Arial CE"/>
        <family val="2"/>
      </rPr>
      <t>)</t>
    </r>
  </si>
  <si>
    <t xml:space="preserve">  wpływy z opłat za zezwolenia na sprzedaż alkoholu</t>
  </si>
  <si>
    <r>
      <t xml:space="preserve">Informacja z wykonania budżetu   </t>
    </r>
    <r>
      <rPr>
        <b/>
        <i/>
        <sz val="14"/>
        <color indexed="48"/>
        <rFont val="Monotype Corsiva"/>
        <family val="4"/>
      </rPr>
      <t>Gminy Ustronie Morskie</t>
    </r>
    <r>
      <rPr>
        <b/>
        <sz val="11"/>
        <rFont val="Arial CE"/>
        <family val="2"/>
      </rPr>
      <t xml:space="preserve">   za  I</t>
    </r>
    <r>
      <rPr>
        <b/>
        <sz val="11"/>
        <rFont val="Harrington"/>
        <family val="5"/>
      </rPr>
      <t xml:space="preserve"> kwartał 2008</t>
    </r>
    <r>
      <rPr>
        <b/>
        <sz val="11"/>
        <rFont val="Arial CE"/>
        <family val="2"/>
      </rPr>
      <t xml:space="preserve"> roku </t>
    </r>
  </si>
  <si>
    <t>Skutki decyzji wydanych przez organ podatkowy na podst. ustawy - Ordynacja Podatkowa, obliczone za okrse  sprawozdawczy</t>
  </si>
  <si>
    <t>umorzenie zaległości podatkowych</t>
  </si>
  <si>
    <t>rołożenie na raty, odroczenie terminu płatności</t>
  </si>
  <si>
    <t>Ustronie Morskie, dnia 28.04.2008</t>
  </si>
</sst>
</file>

<file path=xl/styles.xml><?xml version="1.0" encoding="utf-8"?>
<styleSheet xmlns="http://schemas.openxmlformats.org/spreadsheetml/2006/main">
  <numFmts count="4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0.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_-* #,##0\ _z_ł_-;\-* #,##0\ _z_ł_-;_-* &quot;-&quot;??\ _z_ł_-;_-@_-"/>
    <numFmt numFmtId="173" formatCode="_-* #,##0.000\ _z_ł_-;\-* #,##0.000\ _z_ł_-;_-* &quot;-&quot;??\ _z_ł_-;_-@_-"/>
    <numFmt numFmtId="174" formatCode="_-* #,##0.0000\ _z_ł_-;\-* #,##0.0000\ _z_ł_-;_-* &quot;-&quot;??\ _z_ł_-;_-@_-"/>
    <numFmt numFmtId="175" formatCode="_-* #,##0.00000\ _z_ł_-;\-* #,##0.00000\ _z_ł_-;_-* &quot;-&quot;??\ _z_ł_-;_-@_-"/>
    <numFmt numFmtId="176" formatCode="_-* #,##0.000000\ _z_ł_-;\-* #,##0.000000\ _z_ł_-;_-* &quot;-&quot;??\ _z_ł_-;_-@_-"/>
    <numFmt numFmtId="177" formatCode="#,##0.0\ \ "/>
    <numFmt numFmtId="178" formatCode="#,##0\ \ \ \ \ "/>
    <numFmt numFmtId="179" formatCode="0.00000000000"/>
    <numFmt numFmtId="180" formatCode="#,##0\ \ "/>
    <numFmt numFmtId="181" formatCode="0.000000000"/>
    <numFmt numFmtId="182" formatCode="0.0000000000"/>
    <numFmt numFmtId="183" formatCode="0.000000000000"/>
    <numFmt numFmtId="184" formatCode="0.0000000000000"/>
    <numFmt numFmtId="185" formatCode="0.00000000000000"/>
    <numFmt numFmtId="186" formatCode="0.000000000000000"/>
    <numFmt numFmtId="187" formatCode="0.0000000000000000"/>
    <numFmt numFmtId="188" formatCode="0.00000000000000000"/>
    <numFmt numFmtId="189" formatCode="0.000000000000000000"/>
    <numFmt numFmtId="190" formatCode="#,##0\ \ \ \ "/>
    <numFmt numFmtId="191" formatCode="#,##0\ \ \ "/>
    <numFmt numFmtId="192" formatCode="\ #,##0"/>
    <numFmt numFmtId="193" formatCode="\ #,##0\ \ "/>
    <numFmt numFmtId="194" formatCode="\ #,##0.0"/>
    <numFmt numFmtId="195" formatCode="#,##0____\:"/>
    <numFmt numFmtId="196" formatCode="#,##0___\"/>
    <numFmt numFmtId="197" formatCode="#,##0.0___\"/>
    <numFmt numFmtId="198" formatCode="[Red][&lt;&gt;0]#,##0;"/>
    <numFmt numFmtId="199" formatCode="[Red][&lt;&gt;0]#,##0.00;"/>
    <numFmt numFmtId="200" formatCode="###,###,###,##0"/>
    <numFmt numFmtId="201" formatCode="0.0%"/>
    <numFmt numFmtId="202" formatCode="#,##0_\"/>
    <numFmt numFmtId="203" formatCode="#,##0.0"/>
  </numFmts>
  <fonts count="53">
    <font>
      <sz val="9"/>
      <name val="Arial PL"/>
      <family val="0"/>
    </font>
    <font>
      <b/>
      <sz val="9"/>
      <name val="Arial PL"/>
      <family val="0"/>
    </font>
    <font>
      <i/>
      <sz val="9"/>
      <name val="Arial PL"/>
      <family val="0"/>
    </font>
    <font>
      <b/>
      <i/>
      <sz val="9"/>
      <name val="Arial PL"/>
      <family val="0"/>
    </font>
    <font>
      <sz val="8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8"/>
      <name val="Arial Narrow"/>
      <family val="2"/>
    </font>
    <font>
      <sz val="9"/>
      <name val="Arial Narrow"/>
      <family val="2"/>
    </font>
    <font>
      <sz val="7"/>
      <name val="Arial PL"/>
      <family val="0"/>
    </font>
    <font>
      <b/>
      <sz val="7"/>
      <name val="Arial PL"/>
      <family val="0"/>
    </font>
    <font>
      <sz val="6"/>
      <name val="Arial CE"/>
      <family val="2"/>
    </font>
    <font>
      <sz val="6"/>
      <name val="Arial PL"/>
      <family val="0"/>
    </font>
    <font>
      <b/>
      <i/>
      <sz val="14"/>
      <color indexed="48"/>
      <name val="Monotype Corsiva"/>
      <family val="4"/>
    </font>
    <font>
      <sz val="10"/>
      <name val="Bodoni MT"/>
      <family val="1"/>
    </font>
    <font>
      <b/>
      <sz val="11"/>
      <name val="Harrington"/>
      <family val="5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201" fontId="6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201" fontId="6" fillId="0" borderId="11" xfId="42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196" fontId="4" fillId="0" borderId="0" xfId="42" applyNumberFormat="1" applyFont="1" applyBorder="1" applyAlignment="1">
      <alignment horizontal="right"/>
    </xf>
    <xf numFmtId="201" fontId="4" fillId="0" borderId="0" xfId="42" applyNumberFormat="1" applyFont="1" applyBorder="1" applyAlignment="1">
      <alignment horizontal="right"/>
    </xf>
    <xf numFmtId="201" fontId="4" fillId="0" borderId="0" xfId="0" applyNumberFormat="1" applyFont="1" applyBorder="1" applyAlignment="1">
      <alignment horizontal="right" vertical="center"/>
    </xf>
    <xf numFmtId="196" fontId="4" fillId="0" borderId="0" xfId="0" applyNumberFormat="1" applyFont="1" applyAlignment="1">
      <alignment horizontal="right"/>
    </xf>
    <xf numFmtId="0" fontId="8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196" fontId="6" fillId="0" borderId="0" xfId="42" applyNumberFormat="1" applyFont="1" applyBorder="1" applyAlignment="1">
      <alignment horizontal="center"/>
    </xf>
    <xf numFmtId="1" fontId="7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1" fontId="7" fillId="0" borderId="17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0" fontId="7" fillId="0" borderId="14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8" fillId="0" borderId="17" xfId="0" applyFont="1" applyBorder="1" applyAlignment="1">
      <alignment/>
    </xf>
    <xf numFmtId="0" fontId="7" fillId="0" borderId="16" xfId="0" applyFont="1" applyBorder="1" applyAlignment="1">
      <alignment wrapText="1"/>
    </xf>
    <xf numFmtId="0" fontId="11" fillId="0" borderId="0" xfId="0" applyFont="1" applyAlignment="1">
      <alignment/>
    </xf>
    <xf numFmtId="196" fontId="4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" fontId="7" fillId="0" borderId="17" xfId="0" applyNumberFormat="1" applyFont="1" applyBorder="1" applyAlignment="1">
      <alignment wrapText="1"/>
    </xf>
    <xf numFmtId="0" fontId="7" fillId="0" borderId="1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8" fillId="0" borderId="13" xfId="0" applyFont="1" applyBorder="1" applyAlignment="1">
      <alignment wrapText="1"/>
    </xf>
    <xf numFmtId="201" fontId="6" fillId="0" borderId="19" xfId="42" applyNumberFormat="1" applyFont="1" applyBorder="1" applyAlignment="1">
      <alignment horizontal="right"/>
    </xf>
    <xf numFmtId="201" fontId="6" fillId="0" borderId="20" xfId="0" applyNumberFormat="1" applyFont="1" applyBorder="1" applyAlignment="1">
      <alignment horizontal="right" vertical="center"/>
    </xf>
    <xf numFmtId="196" fontId="6" fillId="0" borderId="14" xfId="42" applyNumberFormat="1" applyFont="1" applyBorder="1" applyAlignment="1">
      <alignment horizontal="center"/>
    </xf>
    <xf numFmtId="0" fontId="8" fillId="0" borderId="20" xfId="0" applyFont="1" applyBorder="1" applyAlignment="1">
      <alignment/>
    </xf>
    <xf numFmtId="196" fontId="6" fillId="0" borderId="20" xfId="42" applyNumberFormat="1" applyFont="1" applyBorder="1" applyAlignment="1">
      <alignment horizontal="right"/>
    </xf>
    <xf numFmtId="196" fontId="6" fillId="0" borderId="20" xfId="42" applyNumberFormat="1" applyFont="1" applyBorder="1" applyAlignment="1">
      <alignment horizontal="center"/>
    </xf>
    <xf numFmtId="201" fontId="6" fillId="0" borderId="0" xfId="42" applyNumberFormat="1" applyFont="1" applyBorder="1" applyAlignment="1">
      <alignment horizontal="right"/>
    </xf>
    <xf numFmtId="201" fontId="6" fillId="0" borderId="0" xfId="0" applyNumberFormat="1" applyFont="1" applyBorder="1" applyAlignment="1">
      <alignment horizontal="right" vertical="center"/>
    </xf>
    <xf numFmtId="196" fontId="7" fillId="0" borderId="10" xfId="42" applyNumberFormat="1" applyFont="1" applyBorder="1" applyAlignment="1">
      <alignment horizontal="center" vertical="center"/>
    </xf>
    <xf numFmtId="201" fontId="7" fillId="0" borderId="10" xfId="42" applyNumberFormat="1" applyFont="1" applyBorder="1" applyAlignment="1">
      <alignment horizontal="center" vertical="center"/>
    </xf>
    <xf numFmtId="201" fontId="7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96" fontId="4" fillId="0" borderId="0" xfId="0" applyNumberFormat="1" applyFont="1" applyBorder="1" applyAlignment="1">
      <alignment horizontal="left" vertical="center" wrapText="1"/>
    </xf>
    <xf numFmtId="196" fontId="4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196" fontId="4" fillId="0" borderId="0" xfId="0" applyNumberFormat="1" applyFont="1" applyBorder="1" applyAlignment="1">
      <alignment horizontal="right"/>
    </xf>
    <xf numFmtId="196" fontId="4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Continuous"/>
    </xf>
    <xf numFmtId="0" fontId="1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vertical="top" wrapText="1"/>
    </xf>
    <xf numFmtId="3" fontId="4" fillId="0" borderId="10" xfId="42" applyNumberFormat="1" applyFont="1" applyBorder="1" applyAlignment="1">
      <alignment horizontal="right"/>
    </xf>
    <xf numFmtId="3" fontId="6" fillId="0" borderId="10" xfId="42" applyNumberFormat="1" applyFont="1" applyBorder="1" applyAlignment="1">
      <alignment horizontal="right"/>
    </xf>
    <xf numFmtId="3" fontId="6" fillId="0" borderId="12" xfId="42" applyNumberFormat="1" applyFont="1" applyBorder="1" applyAlignment="1">
      <alignment horizontal="right"/>
    </xf>
    <xf numFmtId="3" fontId="6" fillId="0" borderId="11" xfId="42" applyNumberFormat="1" applyFont="1" applyBorder="1" applyAlignment="1">
      <alignment horizontal="right"/>
    </xf>
    <xf numFmtId="3" fontId="4" fillId="0" borderId="11" xfId="42" applyNumberFormat="1" applyFont="1" applyBorder="1" applyAlignment="1">
      <alignment horizontal="right"/>
    </xf>
    <xf numFmtId="3" fontId="4" fillId="0" borderId="12" xfId="42" applyNumberFormat="1" applyFont="1" applyBorder="1" applyAlignment="1">
      <alignment horizontal="right"/>
    </xf>
    <xf numFmtId="3" fontId="4" fillId="0" borderId="21" xfId="42" applyNumberFormat="1" applyFont="1" applyBorder="1" applyAlignment="1">
      <alignment horizontal="right"/>
    </xf>
    <xf numFmtId="3" fontId="6" fillId="0" borderId="21" xfId="42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7" fillId="0" borderId="11" xfId="0" applyFont="1" applyBorder="1" applyAlignment="1">
      <alignment horizontal="left" vertical="center"/>
    </xf>
    <xf numFmtId="0" fontId="7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18" xfId="0" applyFont="1" applyBorder="1" applyAlignment="1">
      <alignment horizontal="left" vertical="center"/>
    </xf>
    <xf numFmtId="0" fontId="7" fillId="0" borderId="0" xfId="0" applyFont="1" applyAlignment="1">
      <alignment/>
    </xf>
    <xf numFmtId="196" fontId="7" fillId="0" borderId="10" xfId="0" applyNumberFormat="1" applyFont="1" applyBorder="1" applyAlignment="1">
      <alignment horizontal="left" vertical="center" wrapText="1"/>
    </xf>
    <xf numFmtId="196" fontId="7" fillId="0" borderId="11" xfId="0" applyNumberFormat="1" applyFont="1" applyBorder="1" applyAlignment="1">
      <alignment horizontal="left" vertical="center" wrapText="1"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196" fontId="4" fillId="0" borderId="11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right"/>
    </xf>
    <xf numFmtId="3" fontId="4" fillId="0" borderId="10" xfId="42" applyNumberFormat="1" applyFont="1" applyBorder="1" applyAlignment="1">
      <alignment horizontal="center"/>
    </xf>
    <xf numFmtId="3" fontId="4" fillId="0" borderId="11" xfId="42" applyNumberFormat="1" applyFont="1" applyBorder="1" applyAlignment="1">
      <alignment horizontal="center"/>
    </xf>
    <xf numFmtId="3" fontId="6" fillId="0" borderId="14" xfId="42" applyNumberFormat="1" applyFont="1" applyBorder="1" applyAlignment="1">
      <alignment horizontal="right"/>
    </xf>
    <xf numFmtId="201" fontId="4" fillId="0" borderId="0" xfId="0" applyNumberFormat="1" applyFont="1" applyAlignment="1">
      <alignment horizontal="right"/>
    </xf>
    <xf numFmtId="3" fontId="4" fillId="0" borderId="21" xfId="42" applyNumberFormat="1" applyFont="1" applyBorder="1" applyAlignment="1">
      <alignment horizontal="center"/>
    </xf>
    <xf numFmtId="0" fontId="7" fillId="0" borderId="12" xfId="0" applyFont="1" applyBorder="1" applyAlignment="1">
      <alignment wrapText="1"/>
    </xf>
    <xf numFmtId="165" fontId="6" fillId="0" borderId="10" xfId="42" applyNumberFormat="1" applyFont="1" applyBorder="1" applyAlignment="1">
      <alignment horizontal="right"/>
    </xf>
    <xf numFmtId="165" fontId="6" fillId="0" borderId="10" xfId="0" applyNumberFormat="1" applyFont="1" applyBorder="1" applyAlignment="1">
      <alignment horizontal="right"/>
    </xf>
    <xf numFmtId="165" fontId="6" fillId="0" borderId="14" xfId="0" applyNumberFormat="1" applyFont="1" applyBorder="1" applyAlignment="1">
      <alignment horizontal="right"/>
    </xf>
    <xf numFmtId="165" fontId="4" fillId="0" borderId="11" xfId="0" applyNumberFormat="1" applyFont="1" applyBorder="1" applyAlignment="1">
      <alignment horizontal="right"/>
    </xf>
    <xf numFmtId="165" fontId="4" fillId="0" borderId="10" xfId="0" applyNumberFormat="1" applyFont="1" applyBorder="1" applyAlignment="1">
      <alignment horizontal="right"/>
    </xf>
    <xf numFmtId="165" fontId="6" fillId="0" borderId="11" xfId="0" applyNumberFormat="1" applyFont="1" applyBorder="1" applyAlignment="1">
      <alignment horizontal="right"/>
    </xf>
    <xf numFmtId="165" fontId="6" fillId="0" borderId="11" xfId="42" applyNumberFormat="1" applyFont="1" applyBorder="1" applyAlignment="1">
      <alignment horizontal="right"/>
    </xf>
    <xf numFmtId="165" fontId="4" fillId="0" borderId="11" xfId="42" applyNumberFormat="1" applyFont="1" applyBorder="1" applyAlignment="1">
      <alignment horizontal="right"/>
    </xf>
    <xf numFmtId="165" fontId="6" fillId="0" borderId="17" xfId="42" applyNumberFormat="1" applyFont="1" applyBorder="1" applyAlignment="1">
      <alignment horizontal="right"/>
    </xf>
    <xf numFmtId="165" fontId="6" fillId="0" borderId="18" xfId="42" applyNumberFormat="1" applyFont="1" applyBorder="1" applyAlignment="1">
      <alignment horizontal="right"/>
    </xf>
    <xf numFmtId="165" fontId="4" fillId="0" borderId="17" xfId="42" applyNumberFormat="1" applyFont="1" applyBorder="1" applyAlignment="1">
      <alignment horizontal="right"/>
    </xf>
    <xf numFmtId="0" fontId="7" fillId="0" borderId="14" xfId="0" applyFont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/>
    </xf>
    <xf numFmtId="0" fontId="16" fillId="0" borderId="10" xfId="0" applyNumberFormat="1" applyFont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 wrapText="1"/>
    </xf>
    <xf numFmtId="0" fontId="16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5" fillId="0" borderId="10" xfId="42" applyNumberFormat="1" applyFont="1" applyBorder="1" applyAlignment="1">
      <alignment horizontal="center" vertical="center"/>
    </xf>
    <xf numFmtId="0" fontId="15" fillId="0" borderId="11" xfId="42" applyNumberFormat="1" applyFont="1" applyBorder="1" applyAlignment="1">
      <alignment horizontal="center" vertical="center"/>
    </xf>
    <xf numFmtId="196" fontId="15" fillId="0" borderId="10" xfId="0" applyNumberFormat="1" applyFont="1" applyBorder="1" applyAlignment="1">
      <alignment horizontal="center" vertical="center" wrapText="1"/>
    </xf>
    <xf numFmtId="203" fontId="4" fillId="0" borderId="10" xfId="42" applyNumberFormat="1" applyFont="1" applyBorder="1" applyAlignment="1">
      <alignment horizontal="right"/>
    </xf>
    <xf numFmtId="3" fontId="4" fillId="0" borderId="10" xfId="42" applyNumberFormat="1" applyFont="1" applyBorder="1" applyAlignment="1">
      <alignment horizontal="right" wrapText="1"/>
    </xf>
    <xf numFmtId="165" fontId="4" fillId="0" borderId="17" xfId="42" applyNumberFormat="1" applyFont="1" applyBorder="1" applyAlignment="1">
      <alignment horizontal="right" wrapText="1"/>
    </xf>
    <xf numFmtId="165" fontId="4" fillId="0" borderId="10" xfId="0" applyNumberFormat="1" applyFont="1" applyBorder="1" applyAlignment="1">
      <alignment horizontal="right" wrapText="1"/>
    </xf>
    <xf numFmtId="0" fontId="12" fillId="0" borderId="0" xfId="0" applyFont="1" applyAlignment="1">
      <alignment wrapText="1"/>
    </xf>
    <xf numFmtId="0" fontId="12" fillId="0" borderId="0" xfId="0" applyFont="1" applyBorder="1" applyAlignment="1">
      <alignment wrapText="1"/>
    </xf>
    <xf numFmtId="0" fontId="7" fillId="0" borderId="13" xfId="0" applyFont="1" applyBorder="1" applyAlignment="1">
      <alignment horizontal="left" wrapText="1" indent="1"/>
    </xf>
    <xf numFmtId="0" fontId="8" fillId="0" borderId="14" xfId="0" applyFont="1" applyBorder="1" applyAlignment="1">
      <alignment horizontal="center"/>
    </xf>
    <xf numFmtId="0" fontId="6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5" fillId="0" borderId="14" xfId="0" applyFont="1" applyBorder="1" applyAlignment="1">
      <alignment horizontal="center" vertical="center"/>
    </xf>
    <xf numFmtId="0" fontId="15" fillId="0" borderId="13" xfId="0" applyNumberFormat="1" applyFont="1" applyBorder="1" applyAlignment="1">
      <alignment horizontal="center"/>
    </xf>
    <xf numFmtId="0" fontId="15" fillId="0" borderId="10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3" fontId="4" fillId="0" borderId="17" xfId="42" applyNumberFormat="1" applyFont="1" applyBorder="1" applyAlignment="1">
      <alignment horizontal="right"/>
    </xf>
    <xf numFmtId="3" fontId="4" fillId="0" borderId="11" xfId="42" applyNumberFormat="1" applyFont="1" applyBorder="1" applyAlignment="1">
      <alignment horizontal="right"/>
    </xf>
    <xf numFmtId="3" fontId="6" fillId="0" borderId="17" xfId="42" applyNumberFormat="1" applyFont="1" applyBorder="1" applyAlignment="1">
      <alignment horizontal="right"/>
    </xf>
    <xf numFmtId="3" fontId="6" fillId="0" borderId="11" xfId="42" applyNumberFormat="1" applyFont="1" applyBorder="1" applyAlignment="1">
      <alignment horizontal="right"/>
    </xf>
    <xf numFmtId="20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96" fontId="7" fillId="0" borderId="17" xfId="42" applyNumberFormat="1" applyFont="1" applyBorder="1" applyAlignment="1">
      <alignment horizontal="center" vertical="center"/>
    </xf>
    <xf numFmtId="196" fontId="7" fillId="0" borderId="11" xfId="42" applyNumberFormat="1" applyFont="1" applyBorder="1" applyAlignment="1">
      <alignment horizontal="center" vertical="center"/>
    </xf>
    <xf numFmtId="201" fontId="7" fillId="0" borderId="17" xfId="42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20" fontId="7" fillId="0" borderId="14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6" fillId="0" borderId="24" xfId="0" applyFont="1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5" fillId="0" borderId="1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7" fillId="0" borderId="17" xfId="0" applyFont="1" applyBorder="1" applyAlignment="1">
      <alignment wrapText="1"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7" fillId="0" borderId="17" xfId="0" applyFont="1" applyBorder="1" applyAlignment="1">
      <alignment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3" fillId="0" borderId="18" xfId="0" applyFont="1" applyBorder="1" applyAlignment="1">
      <alignment/>
    </xf>
    <xf numFmtId="0" fontId="4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1" xfId="0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1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96" fontId="7" fillId="0" borderId="14" xfId="0" applyNumberFormat="1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0"/>
  <sheetViews>
    <sheetView showGridLines="0" tabSelected="1" view="pageBreakPreview" zoomScaleSheetLayoutView="100" zoomScalePageLayoutView="0" workbookViewId="0" topLeftCell="A1">
      <selection activeCell="B3" sqref="B3:B4"/>
    </sheetView>
  </sheetViews>
  <sheetFormatPr defaultColWidth="9.25390625" defaultRowHeight="12"/>
  <cols>
    <col min="1" max="1" width="34.125" style="2" customWidth="1"/>
    <col min="2" max="6" width="14.375" style="2" customWidth="1"/>
    <col min="7" max="7" width="15.625" style="2" customWidth="1"/>
    <col min="8" max="10" width="7.00390625" style="2" customWidth="1"/>
    <col min="11" max="16384" width="9.25390625" style="2" customWidth="1"/>
  </cols>
  <sheetData>
    <row r="1" spans="1:20" ht="21.75" customHeight="1">
      <c r="A1" s="181" t="s">
        <v>129</v>
      </c>
      <c r="B1" s="182"/>
      <c r="C1" s="182"/>
      <c r="D1" s="182"/>
      <c r="E1" s="182"/>
      <c r="F1" s="182"/>
      <c r="G1" s="182"/>
      <c r="H1" s="182"/>
      <c r="I1" s="182"/>
      <c r="J1" s="183"/>
      <c r="K1" s="49"/>
      <c r="L1" s="50"/>
      <c r="M1" s="50"/>
      <c r="N1" s="50"/>
      <c r="O1" s="50"/>
      <c r="P1" s="50"/>
      <c r="Q1" s="50"/>
      <c r="R1" s="50"/>
      <c r="S1" s="50"/>
      <c r="T1" s="50"/>
    </row>
    <row r="2" spans="1:20" ht="21.75" customHeight="1">
      <c r="A2" s="188" t="s">
        <v>127</v>
      </c>
      <c r="B2" s="188"/>
      <c r="C2" s="188"/>
      <c r="D2" s="188"/>
      <c r="E2" s="188"/>
      <c r="F2" s="188"/>
      <c r="G2" s="188"/>
      <c r="H2" s="188"/>
      <c r="I2" s="188"/>
      <c r="J2" s="188"/>
      <c r="K2" s="49"/>
      <c r="L2" s="50"/>
      <c r="M2" s="50"/>
      <c r="N2" s="50"/>
      <c r="O2" s="50"/>
      <c r="P2" s="50"/>
      <c r="Q2" s="50"/>
      <c r="R2" s="50"/>
      <c r="S2" s="50"/>
      <c r="T2" s="50"/>
    </row>
    <row r="3" spans="1:23" ht="60" customHeight="1">
      <c r="A3" s="134" t="s">
        <v>0</v>
      </c>
      <c r="B3" s="143" t="s">
        <v>34</v>
      </c>
      <c r="C3" s="143" t="s">
        <v>36</v>
      </c>
      <c r="D3" s="143" t="s">
        <v>35</v>
      </c>
      <c r="E3" s="143" t="s">
        <v>33</v>
      </c>
      <c r="F3" s="164" t="s">
        <v>130</v>
      </c>
      <c r="G3" s="189"/>
      <c r="H3" s="143" t="s">
        <v>14</v>
      </c>
      <c r="I3" s="142" t="s">
        <v>42</v>
      </c>
      <c r="J3" s="143" t="s">
        <v>15</v>
      </c>
      <c r="K3" s="155"/>
      <c r="L3" s="156"/>
      <c r="M3" s="156"/>
      <c r="N3" s="156"/>
      <c r="O3" s="156"/>
      <c r="P3" s="156"/>
      <c r="Q3" s="156"/>
      <c r="R3" s="60"/>
      <c r="S3" s="4"/>
      <c r="T3" s="61"/>
      <c r="U3" s="4"/>
      <c r="V3" s="4"/>
      <c r="W3" s="4"/>
    </row>
    <row r="4" spans="1:23" ht="27.75" customHeight="1">
      <c r="A4" s="137"/>
      <c r="B4" s="143"/>
      <c r="C4" s="143"/>
      <c r="D4" s="143"/>
      <c r="E4" s="143"/>
      <c r="F4" s="30" t="s">
        <v>131</v>
      </c>
      <c r="G4" s="29" t="s">
        <v>132</v>
      </c>
      <c r="H4" s="143"/>
      <c r="I4" s="142"/>
      <c r="J4" s="143"/>
      <c r="K4" s="132"/>
      <c r="L4" s="133"/>
      <c r="M4" s="133"/>
      <c r="N4" s="133"/>
      <c r="O4" s="133"/>
      <c r="P4" s="133"/>
      <c r="Q4" s="133"/>
      <c r="R4" s="60"/>
      <c r="S4" s="4"/>
      <c r="T4" s="61"/>
      <c r="U4" s="4"/>
      <c r="V4" s="4"/>
      <c r="W4" s="4"/>
    </row>
    <row r="5" spans="1:23" ht="13.5" customHeight="1">
      <c r="A5" s="135"/>
      <c r="B5" s="166" t="s">
        <v>1</v>
      </c>
      <c r="C5" s="167"/>
      <c r="D5" s="167"/>
      <c r="E5" s="167"/>
      <c r="F5" s="167"/>
      <c r="G5" s="168"/>
      <c r="H5" s="172" t="s">
        <v>2</v>
      </c>
      <c r="I5" s="184"/>
      <c r="J5" s="185"/>
      <c r="K5" s="157"/>
      <c r="L5" s="159"/>
      <c r="M5" s="59"/>
      <c r="N5" s="59"/>
      <c r="O5" s="59"/>
      <c r="P5" s="59"/>
      <c r="Q5" s="59"/>
      <c r="R5" s="4"/>
      <c r="S5" s="4"/>
      <c r="T5" s="61"/>
      <c r="U5" s="4"/>
      <c r="V5" s="4"/>
      <c r="W5" s="4"/>
    </row>
    <row r="6" spans="1:23" ht="9" customHeight="1">
      <c r="A6" s="136">
        <v>1</v>
      </c>
      <c r="B6" s="112">
        <v>2</v>
      </c>
      <c r="C6" s="113">
        <v>3</v>
      </c>
      <c r="D6" s="113">
        <v>4</v>
      </c>
      <c r="E6" s="113">
        <v>5</v>
      </c>
      <c r="F6" s="113">
        <v>6</v>
      </c>
      <c r="G6" s="113">
        <v>7</v>
      </c>
      <c r="H6" s="114">
        <v>8</v>
      </c>
      <c r="I6" s="115">
        <v>9</v>
      </c>
      <c r="J6" s="115">
        <v>10</v>
      </c>
      <c r="K6" s="157"/>
      <c r="L6" s="159"/>
      <c r="M6" s="59"/>
      <c r="N6" s="59"/>
      <c r="O6" s="59"/>
      <c r="P6" s="59"/>
      <c r="Q6" s="59"/>
      <c r="R6" s="4"/>
      <c r="S6" s="4"/>
      <c r="T6" s="61"/>
      <c r="U6" s="4"/>
      <c r="V6" s="4"/>
      <c r="W6" s="4"/>
    </row>
    <row r="7" spans="1:23" ht="12" customHeight="1">
      <c r="A7" s="9" t="s">
        <v>13</v>
      </c>
      <c r="B7" s="72">
        <f aca="true" t="shared" si="0" ref="B7:G7">SUM(B8,B24,B31)</f>
        <v>16423408.4</v>
      </c>
      <c r="C7" s="72">
        <f t="shared" si="0"/>
        <v>3654008.53</v>
      </c>
      <c r="D7" s="72">
        <f t="shared" si="0"/>
        <v>3654008.53</v>
      </c>
      <c r="E7" s="72">
        <f t="shared" si="0"/>
        <v>132699</v>
      </c>
      <c r="F7" s="72">
        <f t="shared" si="0"/>
        <v>30646</v>
      </c>
      <c r="G7" s="72">
        <f t="shared" si="0"/>
        <v>110752.45000000001</v>
      </c>
      <c r="H7" s="100">
        <f>100</f>
        <v>100</v>
      </c>
      <c r="I7" s="101">
        <f aca="true" t="shared" si="1" ref="I7:I34">IF(B7=0,0,100*C7/B7)</f>
        <v>22.248783206292305</v>
      </c>
      <c r="J7" s="102"/>
      <c r="K7" s="158"/>
      <c r="L7" s="160"/>
      <c r="M7" s="35"/>
      <c r="N7" s="62"/>
      <c r="O7" s="63"/>
      <c r="P7" s="63"/>
      <c r="Q7" s="63"/>
      <c r="R7" s="4"/>
      <c r="S7" s="4"/>
      <c r="T7" s="61"/>
      <c r="U7" s="4"/>
      <c r="V7" s="4"/>
      <c r="W7" s="4"/>
    </row>
    <row r="8" spans="1:23" ht="12" customHeight="1">
      <c r="A8" s="11" t="s">
        <v>111</v>
      </c>
      <c r="B8" s="71">
        <f aca="true" t="shared" si="2" ref="B8:G8">SUM(B9:B23)</f>
        <v>12457316.4</v>
      </c>
      <c r="C8" s="71">
        <f t="shared" si="2"/>
        <v>2458156.01</v>
      </c>
      <c r="D8" s="71">
        <f t="shared" si="2"/>
        <v>2458156.01</v>
      </c>
      <c r="E8" s="71">
        <f t="shared" si="2"/>
        <v>132699</v>
      </c>
      <c r="F8" s="71">
        <f t="shared" si="2"/>
        <v>30646</v>
      </c>
      <c r="G8" s="71">
        <f t="shared" si="2"/>
        <v>110752.45000000001</v>
      </c>
      <c r="H8" s="100">
        <f aca="true" t="shared" si="3" ref="H8:H34">IF($C$7=0,0,100*C8/$C$7)</f>
        <v>67.272859103041</v>
      </c>
      <c r="I8" s="101">
        <f t="shared" si="1"/>
        <v>19.732628850945776</v>
      </c>
      <c r="J8" s="101">
        <f>100</f>
        <v>100</v>
      </c>
      <c r="K8" s="158"/>
      <c r="L8" s="160"/>
      <c r="M8" s="64"/>
      <c r="N8" s="35"/>
      <c r="O8" s="65"/>
      <c r="P8" s="66"/>
      <c r="Q8" s="65"/>
      <c r="R8" s="4"/>
      <c r="S8" s="4"/>
      <c r="T8" s="61"/>
      <c r="U8" s="4"/>
      <c r="V8" s="4"/>
      <c r="W8" s="4"/>
    </row>
    <row r="9" spans="1:23" ht="12" customHeight="1">
      <c r="A9" s="17" t="s">
        <v>37</v>
      </c>
      <c r="B9" s="70">
        <v>0</v>
      </c>
      <c r="C9" s="70">
        <v>1865.14</v>
      </c>
      <c r="D9" s="70">
        <f>C9</f>
        <v>1865.14</v>
      </c>
      <c r="E9" s="70"/>
      <c r="F9" s="70"/>
      <c r="G9" s="74"/>
      <c r="H9" s="103">
        <f t="shared" si="3"/>
        <v>0.0510436684722244</v>
      </c>
      <c r="I9" s="104">
        <f t="shared" si="1"/>
        <v>0</v>
      </c>
      <c r="J9" s="104">
        <f aca="true" t="shared" si="4" ref="J9:J23">IF($C$8=0,0,100*C9/$C$8)</f>
        <v>0.07587557471586191</v>
      </c>
      <c r="K9" s="158"/>
      <c r="L9" s="160"/>
      <c r="M9" s="64"/>
      <c r="N9" s="67"/>
      <c r="O9" s="65"/>
      <c r="P9" s="66"/>
      <c r="Q9" s="65"/>
      <c r="R9" s="4"/>
      <c r="S9" s="4"/>
      <c r="T9" s="61"/>
      <c r="U9" s="4"/>
      <c r="V9" s="4"/>
      <c r="W9" s="4"/>
    </row>
    <row r="10" spans="1:23" ht="12" customHeight="1">
      <c r="A10" s="18" t="s">
        <v>104</v>
      </c>
      <c r="B10" s="70">
        <v>1071235</v>
      </c>
      <c r="C10" s="70">
        <v>220904</v>
      </c>
      <c r="D10" s="70">
        <f aca="true" t="shared" si="5" ref="D10:D23">C10</f>
        <v>220904</v>
      </c>
      <c r="E10" s="70"/>
      <c r="F10" s="70"/>
      <c r="G10" s="70"/>
      <c r="H10" s="103">
        <f t="shared" si="3"/>
        <v>6.045525022351275</v>
      </c>
      <c r="I10" s="104">
        <f t="shared" si="1"/>
        <v>20.62143227209716</v>
      </c>
      <c r="J10" s="104">
        <f t="shared" si="4"/>
        <v>8.986573638993727</v>
      </c>
      <c r="K10" s="158"/>
      <c r="L10" s="160"/>
      <c r="M10" s="64"/>
      <c r="N10" s="67"/>
      <c r="O10" s="65"/>
      <c r="P10" s="66"/>
      <c r="Q10" s="65"/>
      <c r="R10" s="4"/>
      <c r="S10" s="4"/>
      <c r="T10" s="61"/>
      <c r="U10" s="4"/>
      <c r="V10" s="4"/>
      <c r="W10" s="4"/>
    </row>
    <row r="11" spans="1:23" ht="12" customHeight="1">
      <c r="A11" s="19" t="s">
        <v>7</v>
      </c>
      <c r="B11" s="70">
        <v>212400</v>
      </c>
      <c r="C11" s="70">
        <v>113741.36</v>
      </c>
      <c r="D11" s="70">
        <f t="shared" si="5"/>
        <v>113741.36</v>
      </c>
      <c r="E11" s="70">
        <v>14134.75</v>
      </c>
      <c r="F11" s="70">
        <v>99</v>
      </c>
      <c r="G11" s="74">
        <v>12767.35</v>
      </c>
      <c r="H11" s="103">
        <f t="shared" si="3"/>
        <v>3.1127831001532993</v>
      </c>
      <c r="I11" s="104">
        <f t="shared" si="1"/>
        <v>53.550546139359696</v>
      </c>
      <c r="J11" s="104">
        <f t="shared" si="4"/>
        <v>4.6271009462902235</v>
      </c>
      <c r="K11" s="59"/>
      <c r="L11" s="5"/>
      <c r="M11" s="5"/>
      <c r="N11" s="5"/>
      <c r="O11" s="5"/>
      <c r="P11" s="5"/>
      <c r="Q11" s="5"/>
      <c r="R11" s="4"/>
      <c r="S11" s="4"/>
      <c r="T11" s="61"/>
      <c r="U11" s="4"/>
      <c r="V11" s="4"/>
      <c r="W11" s="4"/>
    </row>
    <row r="12" spans="1:23" ht="12" customHeight="1">
      <c r="A12" s="19" t="s">
        <v>8</v>
      </c>
      <c r="B12" s="70">
        <v>6400000</v>
      </c>
      <c r="C12" s="70">
        <v>1338026.74</v>
      </c>
      <c r="D12" s="70">
        <f t="shared" si="5"/>
        <v>1338026.74</v>
      </c>
      <c r="E12" s="70">
        <v>105225.25</v>
      </c>
      <c r="F12" s="70">
        <v>30547</v>
      </c>
      <c r="G12" s="74">
        <v>91200.1</v>
      </c>
      <c r="H12" s="103">
        <f t="shared" si="3"/>
        <v>36.618051901482566</v>
      </c>
      <c r="I12" s="104">
        <f t="shared" si="1"/>
        <v>20.9066678125</v>
      </c>
      <c r="J12" s="104">
        <f t="shared" si="4"/>
        <v>54.43213264564116</v>
      </c>
      <c r="K12" s="59"/>
      <c r="L12" s="5"/>
      <c r="M12" s="5"/>
      <c r="N12" s="5"/>
      <c r="O12" s="5"/>
      <c r="P12" s="5"/>
      <c r="Q12" s="5"/>
      <c r="R12" s="4"/>
      <c r="S12" s="4"/>
      <c r="T12" s="61"/>
      <c r="U12" s="4"/>
      <c r="V12" s="4"/>
      <c r="W12" s="4"/>
    </row>
    <row r="13" spans="1:23" ht="12" customHeight="1">
      <c r="A13" s="19" t="s">
        <v>9</v>
      </c>
      <c r="B13" s="70">
        <v>26600</v>
      </c>
      <c r="C13" s="70">
        <v>6490.91</v>
      </c>
      <c r="D13" s="70">
        <f t="shared" si="5"/>
        <v>6490.91</v>
      </c>
      <c r="E13" s="70"/>
      <c r="F13" s="70"/>
      <c r="G13" s="74"/>
      <c r="H13" s="103">
        <f t="shared" si="3"/>
        <v>0.17763806369658366</v>
      </c>
      <c r="I13" s="104">
        <f t="shared" si="1"/>
        <v>24.401917293233083</v>
      </c>
      <c r="J13" s="104">
        <f t="shared" si="4"/>
        <v>0.2640560637158258</v>
      </c>
      <c r="K13" s="59"/>
      <c r="L13" s="5"/>
      <c r="M13" s="5"/>
      <c r="N13" s="5"/>
      <c r="O13" s="5"/>
      <c r="P13" s="5"/>
      <c r="Q13" s="5"/>
      <c r="R13" s="4"/>
      <c r="S13" s="4"/>
      <c r="T13" s="61"/>
      <c r="U13" s="4"/>
      <c r="V13" s="4"/>
      <c r="W13" s="4"/>
    </row>
    <row r="14" spans="1:23" ht="12" customHeight="1">
      <c r="A14" s="19" t="s">
        <v>10</v>
      </c>
      <c r="B14" s="70">
        <v>14000</v>
      </c>
      <c r="C14" s="70">
        <v>7622.58</v>
      </c>
      <c r="D14" s="70">
        <f t="shared" si="5"/>
        <v>7622.58</v>
      </c>
      <c r="E14" s="70">
        <v>13339</v>
      </c>
      <c r="F14" s="70">
        <v>0</v>
      </c>
      <c r="G14" s="74">
        <v>0</v>
      </c>
      <c r="H14" s="103">
        <f t="shared" si="3"/>
        <v>0.20860870842028387</v>
      </c>
      <c r="I14" s="104">
        <f t="shared" si="1"/>
        <v>54.447</v>
      </c>
      <c r="J14" s="104">
        <f t="shared" si="4"/>
        <v>0.3100934183587477</v>
      </c>
      <c r="K14" s="59"/>
      <c r="L14" s="5"/>
      <c r="M14" s="5"/>
      <c r="N14" s="5"/>
      <c r="O14" s="5"/>
      <c r="P14" s="5"/>
      <c r="Q14" s="5"/>
      <c r="R14" s="4"/>
      <c r="S14" s="4"/>
      <c r="T14" s="61"/>
      <c r="U14" s="4"/>
      <c r="V14" s="4"/>
      <c r="W14" s="4"/>
    </row>
    <row r="15" spans="1:23" ht="21.75" customHeight="1">
      <c r="A15" s="31" t="s">
        <v>32</v>
      </c>
      <c r="B15" s="70">
        <v>800000</v>
      </c>
      <c r="C15" s="70">
        <v>-7869.98</v>
      </c>
      <c r="D15" s="70">
        <f t="shared" si="5"/>
        <v>-7869.98</v>
      </c>
      <c r="E15" s="70"/>
      <c r="F15" s="70"/>
      <c r="G15" s="74"/>
      <c r="H15" s="103">
        <f t="shared" si="3"/>
        <v>-0.21537935490260063</v>
      </c>
      <c r="I15" s="104">
        <f t="shared" si="1"/>
        <v>-0.9837475</v>
      </c>
      <c r="J15" s="104">
        <f t="shared" si="4"/>
        <v>-0.32015787313678273</v>
      </c>
      <c r="K15" s="59"/>
      <c r="L15" s="5"/>
      <c r="M15" s="5"/>
      <c r="N15" s="5"/>
      <c r="O15" s="5"/>
      <c r="P15" s="5"/>
      <c r="Q15" s="5"/>
      <c r="R15" s="4"/>
      <c r="S15" s="4"/>
      <c r="T15" s="61"/>
      <c r="U15" s="4"/>
      <c r="V15" s="4"/>
      <c r="W15" s="4"/>
    </row>
    <row r="16" spans="1:23" ht="12" customHeight="1">
      <c r="A16" s="19" t="s">
        <v>29</v>
      </c>
      <c r="B16" s="70">
        <v>30000</v>
      </c>
      <c r="C16" s="70">
        <v>7525</v>
      </c>
      <c r="D16" s="70">
        <f t="shared" si="5"/>
        <v>7525</v>
      </c>
      <c r="E16" s="70"/>
      <c r="F16" s="70"/>
      <c r="G16" s="74"/>
      <c r="H16" s="103">
        <f t="shared" si="3"/>
        <v>0.20593821657006367</v>
      </c>
      <c r="I16" s="104">
        <f t="shared" si="1"/>
        <v>25.083333333333332</v>
      </c>
      <c r="J16" s="104">
        <f t="shared" si="4"/>
        <v>0.30612377609019215</v>
      </c>
      <c r="K16" s="59"/>
      <c r="L16" s="5"/>
      <c r="M16" s="5"/>
      <c r="N16" s="5"/>
      <c r="O16" s="5"/>
      <c r="P16" s="5"/>
      <c r="Q16" s="5"/>
      <c r="R16" s="4"/>
      <c r="S16" s="4"/>
      <c r="T16" s="61"/>
      <c r="U16" s="4"/>
      <c r="V16" s="4"/>
      <c r="W16" s="4"/>
    </row>
    <row r="17" spans="1:23" ht="12" customHeight="1">
      <c r="A17" s="19" t="s">
        <v>38</v>
      </c>
      <c r="B17" s="70">
        <v>400000</v>
      </c>
      <c r="C17" s="70">
        <v>50590</v>
      </c>
      <c r="D17" s="70">
        <f t="shared" si="5"/>
        <v>50590</v>
      </c>
      <c r="E17" s="70"/>
      <c r="F17" s="70"/>
      <c r="G17" s="74"/>
      <c r="H17" s="103">
        <f t="shared" si="3"/>
        <v>1.3845068938577438</v>
      </c>
      <c r="I17" s="104">
        <f t="shared" si="1"/>
        <v>12.6475</v>
      </c>
      <c r="J17" s="104">
        <f t="shared" si="4"/>
        <v>2.0580467551365875</v>
      </c>
      <c r="K17" s="59"/>
      <c r="L17" s="5"/>
      <c r="M17" s="5"/>
      <c r="N17" s="5"/>
      <c r="O17" s="68"/>
      <c r="P17" s="5"/>
      <c r="Q17" s="68"/>
      <c r="R17" s="4"/>
      <c r="S17" s="4"/>
      <c r="T17" s="61"/>
      <c r="U17" s="4"/>
      <c r="V17" s="4"/>
      <c r="W17" s="4"/>
    </row>
    <row r="18" spans="1:23" ht="12" customHeight="1">
      <c r="A18" s="19" t="s">
        <v>105</v>
      </c>
      <c r="B18" s="70">
        <v>21000</v>
      </c>
      <c r="C18" s="70">
        <v>6367</v>
      </c>
      <c r="D18" s="70">
        <f t="shared" si="5"/>
        <v>6367</v>
      </c>
      <c r="E18" s="70"/>
      <c r="F18" s="70"/>
      <c r="G18" s="74"/>
      <c r="H18" s="103">
        <f t="shared" si="3"/>
        <v>0.1742469933424047</v>
      </c>
      <c r="I18" s="104">
        <f t="shared" si="1"/>
        <v>30.31904761904762</v>
      </c>
      <c r="J18" s="104">
        <f t="shared" si="4"/>
        <v>0.25901529333770806</v>
      </c>
      <c r="K18" s="56"/>
      <c r="L18" s="5"/>
      <c r="M18" s="5"/>
      <c r="N18" s="5"/>
      <c r="O18" s="68"/>
      <c r="P18" s="5"/>
      <c r="Q18" s="68"/>
      <c r="R18" s="4"/>
      <c r="S18" s="4"/>
      <c r="T18" s="61"/>
      <c r="U18" s="4"/>
      <c r="V18" s="4"/>
      <c r="W18" s="4"/>
    </row>
    <row r="19" spans="1:23" ht="12" customHeight="1">
      <c r="A19" s="20" t="s">
        <v>106</v>
      </c>
      <c r="B19" s="70">
        <v>180000</v>
      </c>
      <c r="C19" s="70">
        <v>0</v>
      </c>
      <c r="D19" s="70">
        <f t="shared" si="5"/>
        <v>0</v>
      </c>
      <c r="E19" s="70"/>
      <c r="F19" s="70"/>
      <c r="G19" s="70"/>
      <c r="H19" s="103">
        <f t="shared" si="3"/>
        <v>0</v>
      </c>
      <c r="I19" s="104">
        <f t="shared" si="1"/>
        <v>0</v>
      </c>
      <c r="J19" s="104">
        <f t="shared" si="4"/>
        <v>0</v>
      </c>
      <c r="K19" s="59"/>
      <c r="L19" s="5"/>
      <c r="M19" s="5"/>
      <c r="N19" s="5"/>
      <c r="O19" s="68"/>
      <c r="P19" s="5"/>
      <c r="Q19" s="68"/>
      <c r="R19" s="4"/>
      <c r="S19" s="4"/>
      <c r="T19" s="61"/>
      <c r="U19" s="4"/>
      <c r="V19" s="4"/>
      <c r="W19" s="4"/>
    </row>
    <row r="20" spans="1:23" ht="12" customHeight="1">
      <c r="A20" s="19" t="s">
        <v>126</v>
      </c>
      <c r="B20" s="70">
        <v>630000</v>
      </c>
      <c r="C20" s="70">
        <v>14415.5</v>
      </c>
      <c r="D20" s="70">
        <f t="shared" si="5"/>
        <v>14415.5</v>
      </c>
      <c r="E20" s="70"/>
      <c r="F20" s="70"/>
      <c r="G20" s="74"/>
      <c r="H20" s="103">
        <f t="shared" si="3"/>
        <v>0.3945119416565785</v>
      </c>
      <c r="I20" s="104">
        <f t="shared" si="1"/>
        <v>2.2881746031746033</v>
      </c>
      <c r="J20" s="104">
        <f t="shared" si="4"/>
        <v>0.586435520827663</v>
      </c>
      <c r="K20" s="59"/>
      <c r="L20" s="5"/>
      <c r="M20" s="5"/>
      <c r="N20" s="5"/>
      <c r="O20" s="68"/>
      <c r="P20" s="5"/>
      <c r="Q20" s="68"/>
      <c r="R20" s="4"/>
      <c r="S20" s="4"/>
      <c r="T20" s="61"/>
      <c r="U20" s="4"/>
      <c r="V20" s="4"/>
      <c r="W20" s="4"/>
    </row>
    <row r="21" spans="1:23" ht="12" customHeight="1">
      <c r="A21" s="19" t="s">
        <v>16</v>
      </c>
      <c r="B21" s="70">
        <v>1731100</v>
      </c>
      <c r="C21" s="70">
        <v>25555.49</v>
      </c>
      <c r="D21" s="70">
        <f t="shared" si="5"/>
        <v>25555.49</v>
      </c>
      <c r="E21" s="70"/>
      <c r="F21" s="70"/>
      <c r="G21" s="74"/>
      <c r="H21" s="103">
        <f t="shared" si="3"/>
        <v>0.6993823301228036</v>
      </c>
      <c r="I21" s="104">
        <f t="shared" si="1"/>
        <v>1.4762572930506614</v>
      </c>
      <c r="J21" s="104">
        <f t="shared" si="4"/>
        <v>1.039620345333574</v>
      </c>
      <c r="K21" s="69"/>
      <c r="L21" s="5"/>
      <c r="M21" s="5"/>
      <c r="N21" s="5"/>
      <c r="O21" s="68"/>
      <c r="P21" s="5"/>
      <c r="Q21" s="68"/>
      <c r="R21" s="4"/>
      <c r="S21" s="4"/>
      <c r="T21" s="61"/>
      <c r="U21" s="4"/>
      <c r="V21" s="4"/>
      <c r="W21" s="4"/>
    </row>
    <row r="22" spans="1:23" ht="12" customHeight="1">
      <c r="A22" s="19" t="s">
        <v>128</v>
      </c>
      <c r="B22" s="70">
        <v>220000</v>
      </c>
      <c r="C22" s="70">
        <v>99780</v>
      </c>
      <c r="D22" s="70">
        <f t="shared" si="5"/>
        <v>99780</v>
      </c>
      <c r="E22" s="70"/>
      <c r="F22" s="70"/>
      <c r="G22" s="74"/>
      <c r="H22" s="103">
        <f t="shared" si="3"/>
        <v>2.730699700911755</v>
      </c>
      <c r="I22" s="104">
        <f t="shared" si="1"/>
        <v>45.35454545454545</v>
      </c>
      <c r="J22" s="104">
        <f t="shared" si="4"/>
        <v>4.059140249605232</v>
      </c>
      <c r="K22" s="69"/>
      <c r="L22" s="5"/>
      <c r="M22" s="5"/>
      <c r="N22" s="5"/>
      <c r="O22" s="68"/>
      <c r="P22" s="5"/>
      <c r="Q22" s="68"/>
      <c r="R22" s="4"/>
      <c r="S22" s="4"/>
      <c r="T22" s="61"/>
      <c r="U22" s="4"/>
      <c r="V22" s="4"/>
      <c r="W22" s="4"/>
    </row>
    <row r="23" spans="1:23" ht="12" customHeight="1">
      <c r="A23" s="19" t="s">
        <v>11</v>
      </c>
      <c r="B23" s="70">
        <v>720981.4</v>
      </c>
      <c r="C23" s="70">
        <v>573142.27</v>
      </c>
      <c r="D23" s="70">
        <f t="shared" si="5"/>
        <v>573142.27</v>
      </c>
      <c r="E23" s="70"/>
      <c r="F23" s="70"/>
      <c r="G23" s="74">
        <v>6785</v>
      </c>
      <c r="H23" s="103">
        <f t="shared" si="3"/>
        <v>15.685301916906035</v>
      </c>
      <c r="I23" s="104">
        <f t="shared" si="1"/>
        <v>79.4947373122247</v>
      </c>
      <c r="J23" s="104">
        <f t="shared" si="4"/>
        <v>23.31594364509029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12" customHeight="1">
      <c r="A24" s="11" t="s">
        <v>30</v>
      </c>
      <c r="B24" s="71">
        <f aca="true" t="shared" si="6" ref="B24:G24">SUM(B25:B30)</f>
        <v>1749814</v>
      </c>
      <c r="C24" s="71">
        <f t="shared" si="6"/>
        <v>343437.52</v>
      </c>
      <c r="D24" s="71">
        <f t="shared" si="6"/>
        <v>343437.52</v>
      </c>
      <c r="E24" s="71">
        <f t="shared" si="6"/>
        <v>0</v>
      </c>
      <c r="F24" s="71">
        <f t="shared" si="6"/>
        <v>0</v>
      </c>
      <c r="G24" s="71">
        <f t="shared" si="6"/>
        <v>0</v>
      </c>
      <c r="H24" s="105">
        <f t="shared" si="3"/>
        <v>9.398924966384794</v>
      </c>
      <c r="I24" s="101">
        <f t="shared" si="1"/>
        <v>19.627087221841865</v>
      </c>
      <c r="J24" s="97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ht="12" customHeight="1">
      <c r="A25" s="13" t="s">
        <v>41</v>
      </c>
      <c r="B25" s="70">
        <v>1072526</v>
      </c>
      <c r="C25" s="70">
        <v>270838</v>
      </c>
      <c r="D25" s="74">
        <f aca="true" t="shared" si="7" ref="D25:D30">C25</f>
        <v>270838</v>
      </c>
      <c r="E25" s="95"/>
      <c r="F25" s="95"/>
      <c r="G25" s="95"/>
      <c r="H25" s="103">
        <f t="shared" si="3"/>
        <v>7.412079029820984</v>
      </c>
      <c r="I25" s="104">
        <f t="shared" si="1"/>
        <v>25.252348194822318</v>
      </c>
      <c r="J25" s="97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12" customHeight="1">
      <c r="A26" s="12" t="s">
        <v>39</v>
      </c>
      <c r="B26" s="70">
        <v>0</v>
      </c>
      <c r="C26" s="70">
        <v>0</v>
      </c>
      <c r="D26" s="74">
        <f t="shared" si="7"/>
        <v>0</v>
      </c>
      <c r="E26" s="95"/>
      <c r="F26" s="95"/>
      <c r="G26" s="95"/>
      <c r="H26" s="103">
        <f t="shared" si="3"/>
        <v>0</v>
      </c>
      <c r="I26" s="104">
        <f t="shared" si="1"/>
        <v>0</v>
      </c>
      <c r="J26" s="97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12" customHeight="1">
      <c r="A27" s="13" t="s">
        <v>40</v>
      </c>
      <c r="B27" s="70">
        <v>214600</v>
      </c>
      <c r="C27" s="70">
        <v>72599.52</v>
      </c>
      <c r="D27" s="74">
        <f t="shared" si="7"/>
        <v>72599.52</v>
      </c>
      <c r="E27" s="95"/>
      <c r="F27" s="95"/>
      <c r="G27" s="95"/>
      <c r="H27" s="103">
        <f t="shared" si="3"/>
        <v>1.98684593656381</v>
      </c>
      <c r="I27" s="104">
        <f t="shared" si="1"/>
        <v>33.830158434296365</v>
      </c>
      <c r="J27" s="97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ht="12" customHeight="1">
      <c r="A28" s="12" t="s">
        <v>39</v>
      </c>
      <c r="B28" s="70">
        <v>0</v>
      </c>
      <c r="C28" s="70">
        <v>0</v>
      </c>
      <c r="D28" s="74">
        <f t="shared" si="7"/>
        <v>0</v>
      </c>
      <c r="E28" s="95"/>
      <c r="F28" s="95"/>
      <c r="G28" s="95"/>
      <c r="H28" s="103">
        <f t="shared" si="3"/>
        <v>0</v>
      </c>
      <c r="I28" s="104">
        <f t="shared" si="1"/>
        <v>0</v>
      </c>
      <c r="J28" s="97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ht="12" customHeight="1">
      <c r="A29" s="13" t="s">
        <v>43</v>
      </c>
      <c r="B29" s="70">
        <v>221088</v>
      </c>
      <c r="C29" s="70">
        <v>0</v>
      </c>
      <c r="D29" s="74">
        <f t="shared" si="7"/>
        <v>0</v>
      </c>
      <c r="E29" s="95"/>
      <c r="F29" s="95"/>
      <c r="G29" s="95"/>
      <c r="H29" s="103">
        <f t="shared" si="3"/>
        <v>0</v>
      </c>
      <c r="I29" s="104">
        <f t="shared" si="1"/>
        <v>0</v>
      </c>
      <c r="J29" s="78"/>
      <c r="K29" s="59"/>
      <c r="L29" s="59"/>
      <c r="M29" s="57"/>
      <c r="N29" s="57"/>
      <c r="O29" s="57"/>
      <c r="P29" s="57"/>
      <c r="Q29" s="57"/>
      <c r="R29" s="4"/>
      <c r="S29" s="4"/>
      <c r="T29" s="4"/>
      <c r="U29" s="4"/>
      <c r="V29" s="4"/>
      <c r="W29" s="4"/>
    </row>
    <row r="30" spans="1:23" ht="12" customHeight="1">
      <c r="A30" s="12" t="s">
        <v>39</v>
      </c>
      <c r="B30" s="70">
        <v>241600</v>
      </c>
      <c r="C30" s="70">
        <v>0</v>
      </c>
      <c r="D30" s="74">
        <f t="shared" si="7"/>
        <v>0</v>
      </c>
      <c r="E30" s="95"/>
      <c r="F30" s="95"/>
      <c r="G30" s="95"/>
      <c r="H30" s="103">
        <f t="shared" si="3"/>
        <v>0</v>
      </c>
      <c r="I30" s="104">
        <f t="shared" si="1"/>
        <v>0</v>
      </c>
      <c r="J30" s="78"/>
      <c r="K30" s="59"/>
      <c r="L30" s="59"/>
      <c r="M30" s="57"/>
      <c r="N30" s="57"/>
      <c r="O30" s="57"/>
      <c r="P30" s="57"/>
      <c r="Q30" s="57"/>
      <c r="R30" s="4"/>
      <c r="S30" s="4"/>
      <c r="T30" s="4"/>
      <c r="U30" s="4"/>
      <c r="V30" s="4"/>
      <c r="W30" s="4"/>
    </row>
    <row r="31" spans="1:23" ht="12" customHeight="1">
      <c r="A31" s="9" t="s">
        <v>31</v>
      </c>
      <c r="B31" s="72">
        <f>SUM(B32:B36)</f>
        <v>2216278</v>
      </c>
      <c r="C31" s="72">
        <f>SUM(C33:C36)</f>
        <v>852415</v>
      </c>
      <c r="D31" s="72">
        <f>SUM(D33:D36)</f>
        <v>852415</v>
      </c>
      <c r="E31" s="77"/>
      <c r="F31" s="77"/>
      <c r="G31" s="77"/>
      <c r="H31" s="105">
        <f t="shared" si="3"/>
        <v>23.328215930574196</v>
      </c>
      <c r="I31" s="101">
        <f t="shared" si="1"/>
        <v>38.46155581565129</v>
      </c>
      <c r="J31" s="78"/>
      <c r="K31" s="59"/>
      <c r="L31" s="59"/>
      <c r="M31" s="57"/>
      <c r="N31" s="57"/>
      <c r="O31" s="57"/>
      <c r="P31" s="57"/>
      <c r="Q31" s="57"/>
      <c r="R31" s="4"/>
      <c r="S31" s="4"/>
      <c r="T31" s="4"/>
      <c r="U31" s="4"/>
      <c r="V31" s="4"/>
      <c r="W31" s="4"/>
    </row>
    <row r="32" spans="1:23" ht="12" customHeight="1">
      <c r="A32" s="21" t="s">
        <v>116</v>
      </c>
      <c r="B32" s="75">
        <v>0</v>
      </c>
      <c r="C32" s="75">
        <v>0</v>
      </c>
      <c r="D32" s="76">
        <f>C32</f>
        <v>0</v>
      </c>
      <c r="E32" s="98"/>
      <c r="F32" s="98"/>
      <c r="G32" s="98"/>
      <c r="H32" s="103">
        <f t="shared" si="3"/>
        <v>0</v>
      </c>
      <c r="I32" s="104">
        <f t="shared" si="1"/>
        <v>0</v>
      </c>
      <c r="J32" s="78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12" customHeight="1">
      <c r="A33" s="22" t="s">
        <v>44</v>
      </c>
      <c r="B33" s="70">
        <v>2216278</v>
      </c>
      <c r="C33" s="70">
        <v>852415</v>
      </c>
      <c r="D33" s="76">
        <f>C33</f>
        <v>852415</v>
      </c>
      <c r="E33" s="94"/>
      <c r="F33" s="94"/>
      <c r="G33" s="95"/>
      <c r="H33" s="103">
        <f t="shared" si="3"/>
        <v>23.328215930574196</v>
      </c>
      <c r="I33" s="104">
        <f t="shared" si="1"/>
        <v>38.46155581565129</v>
      </c>
      <c r="J33" s="78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2" customHeight="1">
      <c r="A34" s="10" t="s">
        <v>118</v>
      </c>
      <c r="B34" s="70">
        <v>0</v>
      </c>
      <c r="C34" s="70">
        <v>0</v>
      </c>
      <c r="D34" s="76">
        <f>C34</f>
        <v>0</v>
      </c>
      <c r="E34" s="94"/>
      <c r="F34" s="94"/>
      <c r="G34" s="95"/>
      <c r="H34" s="103">
        <f t="shared" si="3"/>
        <v>0</v>
      </c>
      <c r="I34" s="104">
        <f t="shared" si="1"/>
        <v>0</v>
      </c>
      <c r="J34" s="78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2" customHeight="1">
      <c r="A35" s="10" t="s">
        <v>117</v>
      </c>
      <c r="B35" s="74">
        <v>0</v>
      </c>
      <c r="C35" s="70">
        <v>0</v>
      </c>
      <c r="D35" s="76">
        <f>C35</f>
        <v>0</v>
      </c>
      <c r="E35" s="94"/>
      <c r="F35" s="94"/>
      <c r="G35" s="94"/>
      <c r="H35" s="124">
        <f>IF($C$7=0,0,100*C35/$C$7)</f>
        <v>0</v>
      </c>
      <c r="I35" s="124">
        <f>IF(B35=0,0,100*C35/B35)</f>
        <v>0</v>
      </c>
      <c r="J35" s="78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2" customHeight="1">
      <c r="A36" s="12" t="s">
        <v>119</v>
      </c>
      <c r="B36" s="70">
        <v>0</v>
      </c>
      <c r="C36" s="70">
        <v>0</v>
      </c>
      <c r="D36" s="76">
        <f>C36</f>
        <v>0</v>
      </c>
      <c r="E36" s="94"/>
      <c r="F36" s="94"/>
      <c r="G36" s="94"/>
      <c r="H36" s="124">
        <f>IF($C$7=0,0,100*C36/$C$7)</f>
        <v>0</v>
      </c>
      <c r="I36" s="124">
        <f>IF(B36=0,0,100*C36/B36)</f>
        <v>0</v>
      </c>
      <c r="J36" s="78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24.75" customHeight="1">
      <c r="A37" s="174" t="s">
        <v>0</v>
      </c>
      <c r="B37" s="144" t="s">
        <v>34</v>
      </c>
      <c r="C37" s="145"/>
      <c r="D37" s="161" t="s">
        <v>45</v>
      </c>
      <c r="E37" s="164" t="s">
        <v>46</v>
      </c>
      <c r="F37" s="165"/>
      <c r="G37" s="161" t="s">
        <v>113</v>
      </c>
      <c r="H37" s="161" t="s">
        <v>14</v>
      </c>
      <c r="I37" s="186" t="s">
        <v>114</v>
      </c>
      <c r="J37" s="32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3.5" customHeight="1">
      <c r="A38" s="162"/>
      <c r="B38" s="146"/>
      <c r="C38" s="147"/>
      <c r="D38" s="162"/>
      <c r="E38" s="144" t="s">
        <v>28</v>
      </c>
      <c r="F38" s="36" t="s">
        <v>47</v>
      </c>
      <c r="G38" s="162"/>
      <c r="H38" s="162"/>
      <c r="I38" s="162"/>
      <c r="J38" s="35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8" customHeight="1">
      <c r="A39" s="162"/>
      <c r="B39" s="148"/>
      <c r="C39" s="149"/>
      <c r="D39" s="163"/>
      <c r="E39" s="187"/>
      <c r="F39" s="34" t="s">
        <v>48</v>
      </c>
      <c r="G39" s="163"/>
      <c r="H39" s="163"/>
      <c r="I39" s="163"/>
      <c r="J39" s="35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9.75" customHeight="1">
      <c r="A40" s="175"/>
      <c r="B40" s="171" t="s">
        <v>1</v>
      </c>
      <c r="C40" s="167"/>
      <c r="D40" s="167"/>
      <c r="E40" s="167"/>
      <c r="F40" s="167"/>
      <c r="G40" s="168"/>
      <c r="H40" s="172" t="s">
        <v>2</v>
      </c>
      <c r="I40" s="173"/>
      <c r="J40" s="33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9" customHeight="1">
      <c r="A41" s="116">
        <v>1</v>
      </c>
      <c r="B41" s="150">
        <v>2</v>
      </c>
      <c r="C41" s="151"/>
      <c r="D41" s="118">
        <v>4</v>
      </c>
      <c r="E41" s="118">
        <v>5</v>
      </c>
      <c r="F41" s="118">
        <v>6</v>
      </c>
      <c r="G41" s="118">
        <v>7</v>
      </c>
      <c r="H41" s="119">
        <v>8</v>
      </c>
      <c r="I41" s="120">
        <v>9</v>
      </c>
      <c r="J41" s="33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2" customHeight="1">
      <c r="A42" s="11" t="s">
        <v>49</v>
      </c>
      <c r="B42" s="140">
        <f aca="true" t="shared" si="8" ref="B42:G42">SUM(B43,B45)</f>
        <v>27620150.990000002</v>
      </c>
      <c r="C42" s="141"/>
      <c r="D42" s="71">
        <f t="shared" si="8"/>
        <v>4101942.14</v>
      </c>
      <c r="E42" s="71">
        <f t="shared" si="8"/>
        <v>769661.6799999999</v>
      </c>
      <c r="F42" s="71">
        <f t="shared" si="8"/>
        <v>0</v>
      </c>
      <c r="G42" s="71">
        <f t="shared" si="8"/>
        <v>0</v>
      </c>
      <c r="H42" s="106">
        <f>IF($D$42=0,0,100*D42/$D$42)</f>
        <v>100</v>
      </c>
      <c r="I42" s="101">
        <f>IF(B42=0,0,100*D42/B42)</f>
        <v>14.851266169707495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2" customHeight="1">
      <c r="A43" s="37" t="s">
        <v>50</v>
      </c>
      <c r="B43" s="140">
        <f>B44</f>
        <v>12686215.8</v>
      </c>
      <c r="C43" s="141"/>
      <c r="D43" s="71">
        <f>D44</f>
        <v>835789.81</v>
      </c>
      <c r="E43" s="71">
        <f>E44</f>
        <v>34155.13</v>
      </c>
      <c r="F43" s="71">
        <f>F44</f>
        <v>0</v>
      </c>
      <c r="G43" s="73"/>
      <c r="H43" s="106">
        <f>IF($D$42=0,0,100*D43/$D$42)</f>
        <v>20.375465608103383</v>
      </c>
      <c r="I43" s="101">
        <f>IF(B43=0,0,100*D43/B43)</f>
        <v>6.588172731540638</v>
      </c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12" customHeight="1">
      <c r="A44" s="10" t="s">
        <v>51</v>
      </c>
      <c r="B44" s="138">
        <v>12686215.8</v>
      </c>
      <c r="C44" s="139"/>
      <c r="D44" s="70">
        <v>835789.81</v>
      </c>
      <c r="E44" s="70">
        <v>34155.13</v>
      </c>
      <c r="F44" s="70">
        <v>0</v>
      </c>
      <c r="G44" s="74"/>
      <c r="H44" s="107">
        <f>IF($D$42=0,0,100*D44/$D$42)</f>
        <v>20.375465608103383</v>
      </c>
      <c r="I44" s="104">
        <f>IF(B44=0,0,100*D44/B44)</f>
        <v>6.588172731540638</v>
      </c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12" customHeight="1">
      <c r="A45" s="11" t="s">
        <v>52</v>
      </c>
      <c r="B45" s="140">
        <f>SUM(B46,B48,B49,B50,B52)</f>
        <v>14933935.190000001</v>
      </c>
      <c r="C45" s="141"/>
      <c r="D45" s="71">
        <f>SUM(D46,D48:D50,D52)</f>
        <v>3266152.33</v>
      </c>
      <c r="E45" s="71">
        <f>SUM(E46,E48:E50,E52)</f>
        <v>735506.5499999999</v>
      </c>
      <c r="F45" s="71">
        <f>SUM(F46,F48:F50,F52)</f>
        <v>0</v>
      </c>
      <c r="G45" s="71">
        <f>SUM(G46,G48:G50,G52)</f>
        <v>0</v>
      </c>
      <c r="H45" s="106">
        <f>IF($D$42=0,0,100*D45/$D$42)</f>
        <v>79.62453439189662</v>
      </c>
      <c r="I45" s="101">
        <f>IF(B45=0,0,100*D45/B45)</f>
        <v>21.870674329610505</v>
      </c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2" customHeight="1">
      <c r="A46" s="22" t="s">
        <v>53</v>
      </c>
      <c r="B46" s="138">
        <v>5517175.42</v>
      </c>
      <c r="C46" s="139"/>
      <c r="D46" s="70">
        <v>1098136.8</v>
      </c>
      <c r="E46" s="70">
        <v>251.83</v>
      </c>
      <c r="F46" s="70">
        <v>0</v>
      </c>
      <c r="G46" s="74">
        <v>0</v>
      </c>
      <c r="H46" s="107">
        <f aca="true" t="shared" si="9" ref="H46:H52">IF($D$42=0,0,100*D46/$D$42)</f>
        <v>26.771143095645908</v>
      </c>
      <c r="I46" s="104">
        <f aca="true" t="shared" si="10" ref="I46:I52">IF(B46=0,0,100*D46/B46)</f>
        <v>19.903967454418915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2" customHeight="1">
      <c r="A47" s="22" t="s">
        <v>54</v>
      </c>
      <c r="B47" s="138">
        <v>4712047</v>
      </c>
      <c r="C47" s="139"/>
      <c r="D47" s="70">
        <v>1061488.78</v>
      </c>
      <c r="E47" s="70">
        <v>0</v>
      </c>
      <c r="F47" s="70">
        <v>0</v>
      </c>
      <c r="G47" s="74">
        <v>0</v>
      </c>
      <c r="H47" s="107">
        <f t="shared" si="9"/>
        <v>25.877712161000886</v>
      </c>
      <c r="I47" s="104">
        <f t="shared" si="10"/>
        <v>22.527126321108426</v>
      </c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2" customHeight="1">
      <c r="A48" s="10" t="s">
        <v>17</v>
      </c>
      <c r="B48" s="138">
        <v>967557.81</v>
      </c>
      <c r="C48" s="139"/>
      <c r="D48" s="70">
        <v>254930</v>
      </c>
      <c r="E48" s="70">
        <v>58.36</v>
      </c>
      <c r="F48" s="70">
        <v>0</v>
      </c>
      <c r="G48" s="74">
        <v>0</v>
      </c>
      <c r="H48" s="107">
        <f t="shared" si="9"/>
        <v>6.21486094389425</v>
      </c>
      <c r="I48" s="104">
        <f t="shared" si="10"/>
        <v>26.347779674270832</v>
      </c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12" customHeight="1">
      <c r="A49" s="10" t="s">
        <v>55</v>
      </c>
      <c r="B49" s="138">
        <v>279000</v>
      </c>
      <c r="C49" s="139"/>
      <c r="D49" s="70">
        <v>125500</v>
      </c>
      <c r="E49" s="70">
        <v>0</v>
      </c>
      <c r="F49" s="70">
        <v>0</v>
      </c>
      <c r="G49" s="70">
        <v>0</v>
      </c>
      <c r="H49" s="107">
        <f t="shared" si="9"/>
        <v>3.0595263345182144</v>
      </c>
      <c r="I49" s="104">
        <f t="shared" si="10"/>
        <v>44.982078853046595</v>
      </c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12" customHeight="1">
      <c r="A50" s="10" t="s">
        <v>56</v>
      </c>
      <c r="B50" s="138">
        <v>322000</v>
      </c>
      <c r="C50" s="139"/>
      <c r="D50" s="70">
        <v>6296.78</v>
      </c>
      <c r="E50" s="70">
        <v>1700.63</v>
      </c>
      <c r="F50" s="70">
        <v>0</v>
      </c>
      <c r="G50" s="70">
        <v>0</v>
      </c>
      <c r="H50" s="107">
        <f t="shared" si="9"/>
        <v>0.153507284722451</v>
      </c>
      <c r="I50" s="104">
        <f t="shared" si="10"/>
        <v>1.9555217391304347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ht="12" customHeight="1">
      <c r="A51" s="10" t="s">
        <v>125</v>
      </c>
      <c r="B51" s="138">
        <v>0</v>
      </c>
      <c r="C51" s="139"/>
      <c r="D51" s="70">
        <v>0</v>
      </c>
      <c r="E51" s="70">
        <v>0</v>
      </c>
      <c r="F51" s="70">
        <v>0</v>
      </c>
      <c r="G51" s="70">
        <v>0</v>
      </c>
      <c r="H51" s="107">
        <f t="shared" si="9"/>
        <v>0</v>
      </c>
      <c r="I51" s="104">
        <f t="shared" si="10"/>
        <v>0</v>
      </c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ht="12" customHeight="1">
      <c r="A52" s="10" t="s">
        <v>57</v>
      </c>
      <c r="B52" s="138">
        <v>7848201.96</v>
      </c>
      <c r="C52" s="139"/>
      <c r="D52" s="70">
        <v>1781288.75</v>
      </c>
      <c r="E52" s="70">
        <v>733495.73</v>
      </c>
      <c r="F52" s="70">
        <v>0</v>
      </c>
      <c r="G52" s="74">
        <v>0</v>
      </c>
      <c r="H52" s="107">
        <f t="shared" si="9"/>
        <v>43.42549673311579</v>
      </c>
      <c r="I52" s="104">
        <f t="shared" si="10"/>
        <v>22.696775122234495</v>
      </c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ht="12" customHeight="1">
      <c r="A53" s="131" t="s">
        <v>4</v>
      </c>
      <c r="B53" s="140">
        <f>SUM(B7-B42)</f>
        <v>-11196742.590000002</v>
      </c>
      <c r="C53" s="141"/>
      <c r="D53" s="96">
        <f>SUM(D7-D42)</f>
        <v>-447933.61000000034</v>
      </c>
      <c r="E53" s="40" t="s">
        <v>3</v>
      </c>
      <c r="F53" s="40" t="s">
        <v>3</v>
      </c>
      <c r="G53" s="40" t="s">
        <v>3</v>
      </c>
      <c r="H53" s="38"/>
      <c r="I53" s="39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ht="8.25" customHeight="1">
      <c r="A54" s="41"/>
      <c r="B54" s="42"/>
      <c r="C54" s="42"/>
      <c r="D54" s="42"/>
      <c r="E54" s="43"/>
      <c r="F54" s="43"/>
      <c r="G54" s="43"/>
      <c r="H54" s="44"/>
      <c r="I54" s="45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19" ht="12" customHeight="1">
      <c r="A55" s="176" t="s">
        <v>0</v>
      </c>
      <c r="B55" s="46" t="s">
        <v>58</v>
      </c>
      <c r="C55" s="46" t="s">
        <v>5</v>
      </c>
      <c r="D55" s="47" t="s">
        <v>14</v>
      </c>
      <c r="E55" s="48" t="s">
        <v>6</v>
      </c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1:19" ht="9.75" customHeight="1">
      <c r="A56" s="177"/>
      <c r="B56" s="178" t="s">
        <v>115</v>
      </c>
      <c r="C56" s="179"/>
      <c r="D56" s="180" t="s">
        <v>2</v>
      </c>
      <c r="E56" s="168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1:19" ht="5.25" customHeight="1">
      <c r="A57" s="112">
        <v>1</v>
      </c>
      <c r="B57" s="121">
        <v>2</v>
      </c>
      <c r="C57" s="121">
        <v>3</v>
      </c>
      <c r="D57" s="122">
        <v>4</v>
      </c>
      <c r="E57" s="112">
        <v>5</v>
      </c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1:19" s="23" customFormat="1" ht="12" customHeight="1">
      <c r="A58" s="11" t="s">
        <v>18</v>
      </c>
      <c r="B58" s="71">
        <f>SUM(B59-B73)</f>
        <v>11299742.56</v>
      </c>
      <c r="C58" s="71">
        <f>SUM(C59-C73)</f>
        <v>6906989.63</v>
      </c>
      <c r="D58" s="3"/>
      <c r="E58" s="1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</row>
    <row r="59" spans="1:5" s="24" customFormat="1" ht="12" customHeight="1">
      <c r="A59" s="11" t="s">
        <v>59</v>
      </c>
      <c r="B59" s="73">
        <f>SUM(B60:B72)</f>
        <v>11769742.56</v>
      </c>
      <c r="C59" s="73">
        <f>SUM(C60:C72)</f>
        <v>7006989.63</v>
      </c>
      <c r="D59" s="108">
        <f>100</f>
        <v>100</v>
      </c>
      <c r="E59" s="101">
        <f>IF(B59=0,0,100*C59/B59)</f>
        <v>59.53392433419546</v>
      </c>
    </row>
    <row r="60" spans="1:19" s="23" customFormat="1" ht="12" customHeight="1">
      <c r="A60" s="22" t="s">
        <v>60</v>
      </c>
      <c r="B60" s="70">
        <v>7351047.65</v>
      </c>
      <c r="C60" s="70">
        <v>0</v>
      </c>
      <c r="D60" s="110">
        <f>IF($C$59=0,0,100*C60/$C$59)</f>
        <v>0</v>
      </c>
      <c r="E60" s="104">
        <f>IF(B60=0,0,100*C60/B60)</f>
        <v>0</v>
      </c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</row>
    <row r="61" spans="1:19" s="128" customFormat="1" ht="30" customHeight="1">
      <c r="A61" s="130" t="s">
        <v>121</v>
      </c>
      <c r="B61" s="125">
        <v>0</v>
      </c>
      <c r="C61" s="125">
        <v>0</v>
      </c>
      <c r="D61" s="126">
        <f aca="true" t="shared" si="11" ref="D61:D72">IF($C$59=0,0,100*C61/$C$59)</f>
        <v>0</v>
      </c>
      <c r="E61" s="127">
        <f>IF(B61=0,0,100*C61/B61)</f>
        <v>0</v>
      </c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</row>
    <row r="62" spans="1:19" s="23" customFormat="1" ht="38.25" customHeight="1">
      <c r="A62" s="130" t="s">
        <v>120</v>
      </c>
      <c r="B62" s="70">
        <v>0</v>
      </c>
      <c r="C62" s="70">
        <v>0</v>
      </c>
      <c r="D62" s="110">
        <f t="shared" si="11"/>
        <v>0</v>
      </c>
      <c r="E62" s="104">
        <f>IF(B62=0,0,100*C62/B62)</f>
        <v>0</v>
      </c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</row>
    <row r="63" spans="1:19" s="23" customFormat="1" ht="12" customHeight="1">
      <c r="A63" s="10" t="s">
        <v>19</v>
      </c>
      <c r="B63" s="70">
        <v>0</v>
      </c>
      <c r="C63" s="70">
        <v>0</v>
      </c>
      <c r="D63" s="110">
        <f t="shared" si="11"/>
        <v>0</v>
      </c>
      <c r="E63" s="104">
        <f aca="true" t="shared" si="12" ref="E63:E72">IF(B63=0,0,100*C63/B63)</f>
        <v>0</v>
      </c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</row>
    <row r="64" spans="1:19" s="23" customFormat="1" ht="12" customHeight="1">
      <c r="A64" s="10" t="s">
        <v>20</v>
      </c>
      <c r="B64" s="70">
        <v>3931097.9</v>
      </c>
      <c r="C64" s="70">
        <v>6634023.49</v>
      </c>
      <c r="D64" s="110">
        <f t="shared" si="11"/>
        <v>94.6772271732333</v>
      </c>
      <c r="E64" s="104">
        <f t="shared" si="12"/>
        <v>168.75752420208104</v>
      </c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</row>
    <row r="65" spans="1:19" s="23" customFormat="1" ht="12" customHeight="1">
      <c r="A65" s="10" t="s">
        <v>61</v>
      </c>
      <c r="B65" s="70">
        <v>0</v>
      </c>
      <c r="C65" s="74">
        <v>0</v>
      </c>
      <c r="D65" s="110">
        <f t="shared" si="11"/>
        <v>0</v>
      </c>
      <c r="E65" s="104">
        <f t="shared" si="12"/>
        <v>0</v>
      </c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</row>
    <row r="66" spans="1:19" s="23" customFormat="1" ht="12" customHeight="1">
      <c r="A66" s="15" t="s">
        <v>21</v>
      </c>
      <c r="B66" s="70">
        <v>0</v>
      </c>
      <c r="C66" s="74">
        <v>0</v>
      </c>
      <c r="D66" s="110">
        <f t="shared" si="11"/>
        <v>0</v>
      </c>
      <c r="E66" s="104">
        <f t="shared" si="12"/>
        <v>0</v>
      </c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</row>
    <row r="67" spans="1:19" s="128" customFormat="1" ht="29.25" customHeight="1">
      <c r="A67" s="130" t="s">
        <v>122</v>
      </c>
      <c r="B67" s="125">
        <v>0</v>
      </c>
      <c r="C67" s="125">
        <v>0</v>
      </c>
      <c r="D67" s="126">
        <f t="shared" si="11"/>
        <v>0</v>
      </c>
      <c r="E67" s="127">
        <f t="shared" si="12"/>
        <v>0</v>
      </c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</row>
    <row r="68" spans="1:19" s="23" customFormat="1" ht="11.25" customHeight="1">
      <c r="A68" s="15" t="s">
        <v>62</v>
      </c>
      <c r="B68" s="70">
        <v>0</v>
      </c>
      <c r="C68" s="74">
        <v>0</v>
      </c>
      <c r="D68" s="110">
        <f t="shared" si="11"/>
        <v>0</v>
      </c>
      <c r="E68" s="104">
        <f t="shared" si="12"/>
        <v>0</v>
      </c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</row>
    <row r="69" spans="1:19" s="128" customFormat="1" ht="29.25" customHeight="1">
      <c r="A69" s="130" t="s">
        <v>122</v>
      </c>
      <c r="B69" s="125">
        <v>0</v>
      </c>
      <c r="C69" s="125">
        <v>0</v>
      </c>
      <c r="D69" s="126">
        <f t="shared" si="11"/>
        <v>0</v>
      </c>
      <c r="E69" s="127">
        <f t="shared" si="12"/>
        <v>0</v>
      </c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</row>
    <row r="70" spans="1:19" s="23" customFormat="1" ht="12" customHeight="1">
      <c r="A70" s="15" t="s">
        <v>22</v>
      </c>
      <c r="B70" s="70">
        <v>0</v>
      </c>
      <c r="C70" s="74">
        <v>0</v>
      </c>
      <c r="D70" s="110">
        <f t="shared" si="11"/>
        <v>0</v>
      </c>
      <c r="E70" s="104">
        <f t="shared" si="12"/>
        <v>0</v>
      </c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</row>
    <row r="71" spans="1:5" s="23" customFormat="1" ht="12" customHeight="1">
      <c r="A71" s="15" t="s">
        <v>23</v>
      </c>
      <c r="B71" s="70">
        <v>487597.01</v>
      </c>
      <c r="C71" s="74">
        <v>372966.14</v>
      </c>
      <c r="D71" s="110">
        <f t="shared" si="11"/>
        <v>5.322772826766692</v>
      </c>
      <c r="E71" s="104">
        <f t="shared" si="12"/>
        <v>76.49065362398346</v>
      </c>
    </row>
    <row r="72" spans="1:5" s="23" customFormat="1" ht="12" customHeight="1">
      <c r="A72" s="15" t="s">
        <v>61</v>
      </c>
      <c r="B72" s="70">
        <v>0</v>
      </c>
      <c r="C72" s="74"/>
      <c r="D72" s="110">
        <f t="shared" si="11"/>
        <v>0</v>
      </c>
      <c r="E72" s="104">
        <f t="shared" si="12"/>
        <v>0</v>
      </c>
    </row>
    <row r="73" spans="1:5" s="23" customFormat="1" ht="12" customHeight="1">
      <c r="A73" s="25" t="s">
        <v>63</v>
      </c>
      <c r="B73" s="71">
        <f>SUM(B74:B83)</f>
        <v>470000</v>
      </c>
      <c r="C73" s="71">
        <f>SUM(C74:C83)</f>
        <v>100000</v>
      </c>
      <c r="D73" s="109">
        <f>100</f>
        <v>100</v>
      </c>
      <c r="E73" s="101">
        <f aca="true" t="shared" si="13" ref="E73:E83">IF(B73=0,0,100*C73/B73)</f>
        <v>21.27659574468085</v>
      </c>
    </row>
    <row r="74" spans="1:5" s="23" customFormat="1" ht="12" customHeight="1">
      <c r="A74" s="26" t="s">
        <v>64</v>
      </c>
      <c r="B74" s="70">
        <v>470000</v>
      </c>
      <c r="C74" s="74">
        <v>100000</v>
      </c>
      <c r="D74" s="110">
        <f aca="true" t="shared" si="14" ref="D74:D83">IF($C$73=0,0,100*C74/$C$73)</f>
        <v>100</v>
      </c>
      <c r="E74" s="104">
        <f t="shared" si="13"/>
        <v>21.27659574468085</v>
      </c>
    </row>
    <row r="75" spans="1:5" s="23" customFormat="1" ht="30" customHeight="1">
      <c r="A75" s="130" t="s">
        <v>123</v>
      </c>
      <c r="B75" s="70">
        <v>0</v>
      </c>
      <c r="C75" s="74">
        <v>0</v>
      </c>
      <c r="D75" s="110">
        <f t="shared" si="14"/>
        <v>0</v>
      </c>
      <c r="E75" s="104">
        <f>IF(B75=0,0,100*C75/B75)</f>
        <v>0</v>
      </c>
    </row>
    <row r="76" spans="1:5" s="23" customFormat="1" ht="39" customHeight="1">
      <c r="A76" s="130" t="s">
        <v>120</v>
      </c>
      <c r="B76" s="70">
        <v>0</v>
      </c>
      <c r="C76" s="74">
        <v>0</v>
      </c>
      <c r="D76" s="110">
        <f t="shared" si="14"/>
        <v>0</v>
      </c>
      <c r="E76" s="104">
        <f>IF(B76=0,0,100*C76/B76)</f>
        <v>0</v>
      </c>
    </row>
    <row r="77" spans="1:5" s="23" customFormat="1" ht="12" customHeight="1">
      <c r="A77" s="15" t="s">
        <v>65</v>
      </c>
      <c r="B77" s="70">
        <v>0</v>
      </c>
      <c r="C77" s="74">
        <v>0</v>
      </c>
      <c r="D77" s="110">
        <f t="shared" si="14"/>
        <v>0</v>
      </c>
      <c r="E77" s="104">
        <f t="shared" si="13"/>
        <v>0</v>
      </c>
    </row>
    <row r="78" spans="1:5" s="23" customFormat="1" ht="12" customHeight="1">
      <c r="A78" s="15" t="s">
        <v>24</v>
      </c>
      <c r="B78" s="70">
        <v>0</v>
      </c>
      <c r="C78" s="74">
        <v>0</v>
      </c>
      <c r="D78" s="110">
        <f t="shared" si="14"/>
        <v>0</v>
      </c>
      <c r="E78" s="104">
        <f t="shared" si="13"/>
        <v>0</v>
      </c>
    </row>
    <row r="79" spans="1:5" s="23" customFormat="1" ht="12" customHeight="1">
      <c r="A79" s="15" t="s">
        <v>25</v>
      </c>
      <c r="B79" s="70">
        <v>0</v>
      </c>
      <c r="C79" s="74">
        <v>0</v>
      </c>
      <c r="D79" s="110">
        <f t="shared" si="14"/>
        <v>0</v>
      </c>
      <c r="E79" s="104">
        <f t="shared" si="13"/>
        <v>0</v>
      </c>
    </row>
    <row r="80" spans="1:5" s="23" customFormat="1" ht="32.25" customHeight="1">
      <c r="A80" s="130" t="s">
        <v>122</v>
      </c>
      <c r="B80" s="70">
        <v>0</v>
      </c>
      <c r="C80" s="74">
        <v>0</v>
      </c>
      <c r="D80" s="110">
        <f t="shared" si="14"/>
        <v>0</v>
      </c>
      <c r="E80" s="104">
        <f t="shared" si="13"/>
        <v>0</v>
      </c>
    </row>
    <row r="81" spans="1:5" s="23" customFormat="1" ht="12" customHeight="1">
      <c r="A81" s="15" t="s">
        <v>26</v>
      </c>
      <c r="B81" s="70">
        <v>0</v>
      </c>
      <c r="C81" s="74">
        <v>0</v>
      </c>
      <c r="D81" s="110">
        <f t="shared" si="14"/>
        <v>0</v>
      </c>
      <c r="E81" s="104">
        <f>IF(B81=0,0,100*C81/B81)</f>
        <v>0</v>
      </c>
    </row>
    <row r="82" spans="1:5" s="23" customFormat="1" ht="40.5" customHeight="1">
      <c r="A82" s="130" t="s">
        <v>124</v>
      </c>
      <c r="B82" s="70">
        <v>0</v>
      </c>
      <c r="C82" s="74">
        <v>0</v>
      </c>
      <c r="D82" s="110">
        <f t="shared" si="14"/>
        <v>0</v>
      </c>
      <c r="E82" s="104">
        <f>IF(B82=0,0,100*C82/B82)</f>
        <v>0</v>
      </c>
    </row>
    <row r="83" spans="1:6" s="23" customFormat="1" ht="12" customHeight="1">
      <c r="A83" s="14" t="s">
        <v>27</v>
      </c>
      <c r="B83" s="70">
        <v>0</v>
      </c>
      <c r="C83" s="70">
        <v>0</v>
      </c>
      <c r="D83" s="110">
        <f t="shared" si="14"/>
        <v>0</v>
      </c>
      <c r="E83" s="104">
        <f t="shared" si="13"/>
        <v>0</v>
      </c>
      <c r="F83" s="23" t="s">
        <v>133</v>
      </c>
    </row>
    <row r="84" ht="12" customHeight="1"/>
    <row r="85" s="27" customFormat="1" ht="15" customHeight="1"/>
    <row r="86" s="27" customFormat="1" ht="12.75"/>
    <row r="87" s="27" customFormat="1" ht="12.75"/>
    <row r="88" s="27" customFormat="1" ht="12" customHeight="1"/>
    <row r="89" s="27" customFormat="1" ht="12" customHeight="1"/>
    <row r="90" s="27" customFormat="1" ht="12" customHeight="1"/>
    <row r="91" s="27" customFormat="1" ht="12" customHeight="1"/>
    <row r="92" s="27" customFormat="1" ht="12" customHeight="1"/>
    <row r="93" s="27" customFormat="1" ht="12" customHeight="1"/>
    <row r="94" s="27" customFormat="1" ht="12" customHeight="1"/>
    <row r="95" s="27" customFormat="1" ht="12" customHeight="1"/>
    <row r="96" s="27" customFormat="1" ht="12" customHeight="1"/>
    <row r="97" s="27" customFormat="1" ht="12" customHeight="1"/>
    <row r="98" s="27" customFormat="1" ht="12" customHeight="1"/>
    <row r="99" s="27" customFormat="1" ht="12" customHeight="1"/>
    <row r="100" s="27" customFormat="1" ht="12" customHeight="1"/>
    <row r="101" s="27" customFormat="1" ht="12" customHeight="1"/>
    <row r="102" s="27" customFormat="1" ht="12" customHeight="1"/>
    <row r="103" spans="1:9" ht="12" customHeight="1">
      <c r="A103" s="4"/>
      <c r="B103" s="5"/>
      <c r="C103" s="5"/>
      <c r="D103" s="5"/>
      <c r="E103" s="16"/>
      <c r="F103" s="16"/>
      <c r="G103" s="16"/>
      <c r="H103" s="6"/>
      <c r="I103" s="7"/>
    </row>
    <row r="104" spans="1:9" ht="12" customHeight="1">
      <c r="A104" s="4"/>
      <c r="B104" s="5"/>
      <c r="C104" s="5"/>
      <c r="D104" s="5"/>
      <c r="E104" s="16"/>
      <c r="F104" s="16"/>
      <c r="G104" s="16"/>
      <c r="H104" s="6"/>
      <c r="I104" s="7"/>
    </row>
    <row r="105" spans="1:9" s="23" customFormat="1" ht="12" customHeight="1">
      <c r="A105" s="155"/>
      <c r="B105" s="156"/>
      <c r="C105" s="156"/>
      <c r="D105" s="156"/>
      <c r="E105" s="156"/>
      <c r="F105" s="156"/>
      <c r="G105" s="156"/>
      <c r="H105" s="2"/>
      <c r="I105" s="2"/>
    </row>
    <row r="106" spans="1:9" s="23" customFormat="1" ht="12" customHeight="1">
      <c r="A106" s="169"/>
      <c r="B106" s="170"/>
      <c r="C106" s="169"/>
      <c r="D106" s="51"/>
      <c r="E106" s="169"/>
      <c r="F106" s="170"/>
      <c r="G106" s="170"/>
      <c r="H106" s="2"/>
      <c r="I106" s="2"/>
    </row>
    <row r="107" spans="1:9" s="23" customFormat="1" ht="12" customHeight="1">
      <c r="A107" s="170"/>
      <c r="B107" s="170"/>
      <c r="C107" s="170"/>
      <c r="D107" s="52"/>
      <c r="E107" s="53"/>
      <c r="F107" s="54"/>
      <c r="G107" s="55"/>
      <c r="H107" s="2"/>
      <c r="I107" s="2"/>
    </row>
    <row r="108" spans="1:9" s="23" customFormat="1" ht="12" customHeight="1">
      <c r="A108" s="154"/>
      <c r="B108" s="153"/>
      <c r="C108" s="5"/>
      <c r="D108" s="5"/>
      <c r="E108" s="5"/>
      <c r="F108" s="5"/>
      <c r="G108" s="5"/>
      <c r="H108" s="2"/>
      <c r="I108" s="2"/>
    </row>
    <row r="109" spans="1:9" s="23" customFormat="1" ht="12" customHeight="1">
      <c r="A109" s="154"/>
      <c r="B109" s="153"/>
      <c r="C109" s="5"/>
      <c r="D109" s="5"/>
      <c r="E109" s="5"/>
      <c r="F109" s="5"/>
      <c r="G109" s="5"/>
      <c r="H109" s="2"/>
      <c r="I109" s="2"/>
    </row>
    <row r="110" spans="1:9" s="23" customFormat="1" ht="12" customHeight="1">
      <c r="A110" s="154"/>
      <c r="B110" s="153"/>
      <c r="C110" s="5"/>
      <c r="D110" s="5"/>
      <c r="E110" s="5"/>
      <c r="F110" s="5"/>
      <c r="G110" s="5"/>
      <c r="H110" s="2"/>
      <c r="I110" s="2"/>
    </row>
    <row r="111" spans="1:9" s="23" customFormat="1" ht="12" customHeight="1">
      <c r="A111" s="154"/>
      <c r="B111" s="153"/>
      <c r="C111" s="5"/>
      <c r="D111" s="5"/>
      <c r="E111" s="5"/>
      <c r="F111" s="5"/>
      <c r="G111" s="5"/>
      <c r="H111" s="2"/>
      <c r="I111" s="2"/>
    </row>
    <row r="112" spans="1:9" s="23" customFormat="1" ht="12" customHeight="1">
      <c r="A112" s="154"/>
      <c r="B112" s="153"/>
      <c r="C112" s="5"/>
      <c r="D112" s="5"/>
      <c r="E112" s="5"/>
      <c r="F112" s="5"/>
      <c r="G112" s="5"/>
      <c r="H112" s="2"/>
      <c r="I112" s="2"/>
    </row>
    <row r="113" spans="1:9" s="23" customFormat="1" ht="12" customHeight="1">
      <c r="A113" s="154"/>
      <c r="B113" s="153"/>
      <c r="C113" s="5"/>
      <c r="D113" s="5"/>
      <c r="E113" s="5"/>
      <c r="F113" s="5"/>
      <c r="G113" s="5"/>
      <c r="H113" s="2"/>
      <c r="I113" s="2"/>
    </row>
    <row r="114" spans="1:9" s="23" customFormat="1" ht="12" customHeight="1">
      <c r="A114" s="152"/>
      <c r="B114" s="153"/>
      <c r="C114" s="5"/>
      <c r="D114" s="5"/>
      <c r="E114" s="5"/>
      <c r="F114" s="5"/>
      <c r="G114" s="5"/>
      <c r="H114" s="2"/>
      <c r="I114" s="2"/>
    </row>
    <row r="115" spans="1:9" s="23" customFormat="1" ht="12" customHeight="1">
      <c r="A115" s="4"/>
      <c r="B115" s="57"/>
      <c r="C115" s="57"/>
      <c r="D115" s="57"/>
      <c r="E115" s="57"/>
      <c r="F115" s="57"/>
      <c r="G115" s="57"/>
      <c r="H115" s="2"/>
      <c r="I115" s="2"/>
    </row>
    <row r="116" spans="1:9" s="23" customFormat="1" ht="12" customHeight="1">
      <c r="A116" s="4"/>
      <c r="B116" s="4"/>
      <c r="C116" s="58"/>
      <c r="D116" s="58"/>
      <c r="E116" s="58"/>
      <c r="F116" s="57"/>
      <c r="G116" s="57"/>
      <c r="H116" s="2"/>
      <c r="I116" s="2"/>
    </row>
    <row r="117" spans="1:9" s="23" customFormat="1" ht="12" customHeight="1">
      <c r="A117" s="59"/>
      <c r="B117" s="59"/>
      <c r="C117" s="57"/>
      <c r="D117" s="57"/>
      <c r="E117" s="57"/>
      <c r="F117" s="57"/>
      <c r="G117" s="57"/>
      <c r="H117" s="2"/>
      <c r="I117" s="2"/>
    </row>
    <row r="118" spans="1:9" s="23" customFormat="1" ht="12" customHeight="1">
      <c r="A118" s="59"/>
      <c r="B118" s="59"/>
      <c r="C118" s="57"/>
      <c r="D118" s="57"/>
      <c r="E118" s="57"/>
      <c r="F118" s="57"/>
      <c r="G118" s="57"/>
      <c r="H118" s="2"/>
      <c r="I118" s="2"/>
    </row>
    <row r="119" spans="1:9" s="23" customFormat="1" ht="12" customHeight="1">
      <c r="A119" s="59"/>
      <c r="B119" s="59"/>
      <c r="C119" s="57"/>
      <c r="D119" s="57"/>
      <c r="E119" s="57"/>
      <c r="F119" s="57"/>
      <c r="G119" s="57"/>
      <c r="H119" s="2"/>
      <c r="I119" s="2"/>
    </row>
    <row r="120" spans="1:7" ht="12" customHeight="1">
      <c r="A120" s="4"/>
      <c r="B120" s="4"/>
      <c r="C120" s="4"/>
      <c r="D120" s="4"/>
      <c r="E120" s="4"/>
      <c r="F120" s="4"/>
      <c r="G120" s="4"/>
    </row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6" ht="7.5" customHeight="1"/>
    <row r="147" ht="7.5" customHeight="1"/>
    <row r="148" ht="20.25" customHeight="1"/>
  </sheetData>
  <sheetProtection/>
  <mergeCells count="52">
    <mergeCell ref="A1:J1"/>
    <mergeCell ref="H5:J5"/>
    <mergeCell ref="I37:I39"/>
    <mergeCell ref="G37:G39"/>
    <mergeCell ref="E38:E39"/>
    <mergeCell ref="A2:J2"/>
    <mergeCell ref="F3:G3"/>
    <mergeCell ref="B3:B4"/>
    <mergeCell ref="A106:B107"/>
    <mergeCell ref="C106:C107"/>
    <mergeCell ref="A37:A40"/>
    <mergeCell ref="A55:A56"/>
    <mergeCell ref="B56:C56"/>
    <mergeCell ref="D56:E56"/>
    <mergeCell ref="K3:Q3"/>
    <mergeCell ref="A105:G105"/>
    <mergeCell ref="K5:K10"/>
    <mergeCell ref="L5:L10"/>
    <mergeCell ref="D37:D39"/>
    <mergeCell ref="E37:F37"/>
    <mergeCell ref="H37:H39"/>
    <mergeCell ref="B5:G5"/>
    <mergeCell ref="B40:G40"/>
    <mergeCell ref="H40:I40"/>
    <mergeCell ref="E3:E4"/>
    <mergeCell ref="H3:H4"/>
    <mergeCell ref="A114:B114"/>
    <mergeCell ref="A108:B108"/>
    <mergeCell ref="A109:B109"/>
    <mergeCell ref="A110:B110"/>
    <mergeCell ref="A111:B111"/>
    <mergeCell ref="A113:B113"/>
    <mergeCell ref="E106:G106"/>
    <mergeCell ref="A112:B112"/>
    <mergeCell ref="B42:C42"/>
    <mergeCell ref="B43:C43"/>
    <mergeCell ref="B44:C44"/>
    <mergeCell ref="B45:C45"/>
    <mergeCell ref="I3:I4"/>
    <mergeCell ref="J3:J4"/>
    <mergeCell ref="B37:C39"/>
    <mergeCell ref="B41:C41"/>
    <mergeCell ref="C3:C4"/>
    <mergeCell ref="D3:D4"/>
    <mergeCell ref="B50:C50"/>
    <mergeCell ref="B51:C51"/>
    <mergeCell ref="B52:C52"/>
    <mergeCell ref="B53:C53"/>
    <mergeCell ref="B46:C46"/>
    <mergeCell ref="B47:C47"/>
    <mergeCell ref="B48:C48"/>
    <mergeCell ref="B49:C49"/>
  </mergeCells>
  <printOptions horizontalCentered="1"/>
  <pageMargins left="0" right="0" top="0.35433070866141736" bottom="0.3937007874015748" header="0.15748031496062992" footer="0"/>
  <pageSetup orientation="landscape" paperSize="9" scale="78" r:id="rId1"/>
  <headerFooter alignWithMargins="0">
    <oddFooter>&amp;C&amp;8Strona &amp;P</oddFooter>
  </headerFooter>
  <rowBreaks count="1" manualBreakCount="1">
    <brk id="3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130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" width="18.875" style="0" customWidth="1"/>
    <col min="2" max="4" width="11.125" style="0" customWidth="1"/>
    <col min="5" max="5" width="11.75390625" style="0" customWidth="1"/>
    <col min="6" max="13" width="11.125" style="0" customWidth="1"/>
    <col min="14" max="14" width="13.125" style="0" customWidth="1"/>
  </cols>
  <sheetData>
    <row r="1" spans="23:24" ht="15" customHeight="1">
      <c r="W1" s="2"/>
      <c r="X1" s="2"/>
    </row>
    <row r="2" spans="1:24" ht="49.5" customHeight="1">
      <c r="A2" s="181" t="str">
        <f>'Str 1-3'!$A$1</f>
        <v>Informacja z wykonania budżetu   Gminy Ustronie Morskie   za  I kwartał 2008 roku </v>
      </c>
      <c r="B2" s="190"/>
      <c r="C2" s="190"/>
      <c r="D2" s="190"/>
      <c r="E2" s="190"/>
      <c r="F2" s="190"/>
      <c r="G2" s="190"/>
      <c r="H2" s="190"/>
      <c r="I2" s="190"/>
      <c r="J2" s="190"/>
      <c r="K2" s="191"/>
      <c r="L2" s="191"/>
      <c r="M2" s="191"/>
      <c r="W2" s="2"/>
      <c r="X2" s="2"/>
    </row>
    <row r="3" spans="1:24" ht="15" customHeight="1">
      <c r="A3" s="192" t="s">
        <v>112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W3" s="2"/>
      <c r="X3" s="2"/>
    </row>
    <row r="4" spans="1:24" ht="12" customHeight="1">
      <c r="A4" s="174" t="s">
        <v>0</v>
      </c>
      <c r="B4" s="144" t="s">
        <v>66</v>
      </c>
      <c r="C4" s="86" t="s">
        <v>101</v>
      </c>
      <c r="D4" s="86"/>
      <c r="E4" s="86"/>
      <c r="F4" s="86"/>
      <c r="G4" s="86"/>
      <c r="H4" s="86"/>
      <c r="I4" s="86"/>
      <c r="J4" s="86"/>
      <c r="K4" s="86"/>
      <c r="L4" s="86"/>
      <c r="M4" s="79"/>
      <c r="W4" s="2"/>
      <c r="X4" s="2"/>
    </row>
    <row r="5" spans="1:24" ht="12" customHeight="1">
      <c r="A5" s="219"/>
      <c r="B5" s="146"/>
      <c r="C5" s="172" t="s">
        <v>67</v>
      </c>
      <c r="D5" s="164"/>
      <c r="E5" s="164"/>
      <c r="F5" s="164"/>
      <c r="G5" s="164"/>
      <c r="H5" s="164"/>
      <c r="I5" s="164"/>
      <c r="J5" s="189"/>
      <c r="K5" s="172" t="s">
        <v>73</v>
      </c>
      <c r="L5" s="164"/>
      <c r="M5" s="189"/>
      <c r="W5" s="2"/>
      <c r="X5" s="2"/>
    </row>
    <row r="6" spans="1:24" ht="12" customHeight="1">
      <c r="A6" s="219"/>
      <c r="B6" s="146"/>
      <c r="C6" s="146" t="s">
        <v>28</v>
      </c>
      <c r="D6" s="217" t="s">
        <v>74</v>
      </c>
      <c r="E6" s="217"/>
      <c r="F6" s="217"/>
      <c r="G6" s="217"/>
      <c r="H6" s="217"/>
      <c r="I6" s="217"/>
      <c r="J6" s="218"/>
      <c r="K6" s="144" t="s">
        <v>28</v>
      </c>
      <c r="L6" s="217" t="s">
        <v>74</v>
      </c>
      <c r="M6" s="218"/>
      <c r="W6" s="2"/>
      <c r="X6" s="2"/>
    </row>
    <row r="7" spans="1:24" ht="12" customHeight="1">
      <c r="A7" s="219"/>
      <c r="B7" s="146"/>
      <c r="C7" s="146"/>
      <c r="D7" s="144" t="s">
        <v>83</v>
      </c>
      <c r="E7" s="221" t="s">
        <v>68</v>
      </c>
      <c r="F7" s="221"/>
      <c r="G7" s="221"/>
      <c r="H7" s="222"/>
      <c r="I7" s="161" t="s">
        <v>78</v>
      </c>
      <c r="J7" s="161" t="s">
        <v>79</v>
      </c>
      <c r="K7" s="146"/>
      <c r="L7" s="161" t="s">
        <v>80</v>
      </c>
      <c r="M7" s="161" t="s">
        <v>81</v>
      </c>
      <c r="W7" s="2"/>
      <c r="X7" s="2"/>
    </row>
    <row r="8" spans="1:24" ht="12" customHeight="1">
      <c r="A8" s="219"/>
      <c r="B8" s="146"/>
      <c r="C8" s="146"/>
      <c r="D8" s="146"/>
      <c r="E8" s="144" t="s">
        <v>75</v>
      </c>
      <c r="F8" s="79" t="s">
        <v>74</v>
      </c>
      <c r="G8" s="161" t="s">
        <v>76</v>
      </c>
      <c r="H8" s="161" t="s">
        <v>77</v>
      </c>
      <c r="I8" s="216"/>
      <c r="J8" s="216"/>
      <c r="K8" s="146"/>
      <c r="L8" s="216"/>
      <c r="M8" s="216"/>
      <c r="W8" s="2"/>
      <c r="X8" s="2"/>
    </row>
    <row r="9" spans="1:24" ht="12" customHeight="1">
      <c r="A9" s="219"/>
      <c r="B9" s="146"/>
      <c r="C9" s="146"/>
      <c r="D9" s="146"/>
      <c r="E9" s="146"/>
      <c r="F9" s="111" t="s">
        <v>82</v>
      </c>
      <c r="G9" s="216"/>
      <c r="H9" s="216"/>
      <c r="I9" s="216"/>
      <c r="J9" s="216"/>
      <c r="K9" s="146"/>
      <c r="L9" s="216"/>
      <c r="M9" s="216"/>
      <c r="W9" s="2"/>
      <c r="X9" s="2"/>
    </row>
    <row r="10" spans="1:24" ht="9" customHeight="1">
      <c r="A10" s="120">
        <v>1</v>
      </c>
      <c r="B10" s="119">
        <v>2</v>
      </c>
      <c r="C10" s="119">
        <v>3</v>
      </c>
      <c r="D10" s="119">
        <v>4</v>
      </c>
      <c r="E10" s="119">
        <v>5</v>
      </c>
      <c r="F10" s="117">
        <v>6</v>
      </c>
      <c r="G10" s="119">
        <v>7</v>
      </c>
      <c r="H10" s="119">
        <v>8</v>
      </c>
      <c r="I10" s="119">
        <v>9</v>
      </c>
      <c r="J10" s="119">
        <v>10</v>
      </c>
      <c r="K10" s="119">
        <v>11</v>
      </c>
      <c r="L10" s="119">
        <v>12</v>
      </c>
      <c r="M10" s="119">
        <v>13</v>
      </c>
      <c r="W10" s="2"/>
      <c r="X10" s="2"/>
    </row>
    <row r="11" spans="1:24" ht="30" customHeight="1">
      <c r="A11" s="83" t="s">
        <v>70</v>
      </c>
      <c r="B11" s="71">
        <v>8067276860</v>
      </c>
      <c r="C11" s="71">
        <v>8055854550</v>
      </c>
      <c r="D11" s="71">
        <v>3111273368</v>
      </c>
      <c r="E11" s="71">
        <v>1329587749</v>
      </c>
      <c r="F11" s="71">
        <v>160303118</v>
      </c>
      <c r="G11" s="71">
        <v>1736657093</v>
      </c>
      <c r="H11" s="82">
        <v>45028526</v>
      </c>
      <c r="I11" s="82">
        <v>22531133</v>
      </c>
      <c r="J11" s="82">
        <v>4334699270</v>
      </c>
      <c r="K11" s="82">
        <v>11422310</v>
      </c>
      <c r="L11" s="82">
        <v>0</v>
      </c>
      <c r="M11" s="82">
        <v>10902658</v>
      </c>
      <c r="W11" s="2"/>
      <c r="X11" s="2"/>
    </row>
    <row r="12" spans="1:24" ht="12">
      <c r="A12" s="21" t="s">
        <v>21</v>
      </c>
      <c r="B12" s="70">
        <v>867233907</v>
      </c>
      <c r="C12" s="70">
        <v>867233907</v>
      </c>
      <c r="D12" s="70">
        <v>7050000</v>
      </c>
      <c r="E12" s="70">
        <v>1600000</v>
      </c>
      <c r="F12" s="70">
        <v>0</v>
      </c>
      <c r="G12" s="70">
        <v>5450000</v>
      </c>
      <c r="H12" s="81">
        <v>0</v>
      </c>
      <c r="I12" s="81">
        <v>5200000</v>
      </c>
      <c r="J12" s="81">
        <v>711169307</v>
      </c>
      <c r="K12" s="81">
        <v>0</v>
      </c>
      <c r="L12" s="81">
        <v>0</v>
      </c>
      <c r="M12" s="81">
        <v>0</v>
      </c>
      <c r="W12" s="2"/>
      <c r="X12" s="2"/>
    </row>
    <row r="13" spans="1:24" ht="12">
      <c r="A13" s="12" t="s">
        <v>71</v>
      </c>
      <c r="B13" s="70">
        <v>840307907</v>
      </c>
      <c r="C13" s="70">
        <v>840307907</v>
      </c>
      <c r="D13" s="70">
        <v>7050000</v>
      </c>
      <c r="E13" s="70">
        <v>1600000</v>
      </c>
      <c r="F13" s="70">
        <v>0</v>
      </c>
      <c r="G13" s="70">
        <v>5450000</v>
      </c>
      <c r="H13" s="81">
        <v>0</v>
      </c>
      <c r="I13" s="81">
        <v>5200000</v>
      </c>
      <c r="J13" s="81">
        <v>684543307</v>
      </c>
      <c r="K13" s="81">
        <v>0</v>
      </c>
      <c r="L13" s="81">
        <v>0</v>
      </c>
      <c r="M13" s="81">
        <v>0</v>
      </c>
      <c r="W13" s="2"/>
      <c r="X13" s="2"/>
    </row>
    <row r="14" spans="1:24" ht="12">
      <c r="A14" s="13" t="s">
        <v>60</v>
      </c>
      <c r="B14" s="70">
        <v>7010353287</v>
      </c>
      <c r="C14" s="70">
        <v>6998930977</v>
      </c>
      <c r="D14" s="70">
        <v>3042849439</v>
      </c>
      <c r="E14" s="70">
        <v>1325207237</v>
      </c>
      <c r="F14" s="70">
        <v>159584752</v>
      </c>
      <c r="G14" s="70">
        <v>1695082480</v>
      </c>
      <c r="H14" s="81">
        <v>22559722</v>
      </c>
      <c r="I14" s="81">
        <v>17331133</v>
      </c>
      <c r="J14" s="81">
        <v>3623479843</v>
      </c>
      <c r="K14" s="81">
        <v>11422310</v>
      </c>
      <c r="L14" s="81">
        <v>0</v>
      </c>
      <c r="M14" s="81">
        <v>10902658</v>
      </c>
      <c r="W14" s="2"/>
      <c r="X14" s="2"/>
    </row>
    <row r="15" spans="1:24" ht="12">
      <c r="A15" s="12" t="s">
        <v>71</v>
      </c>
      <c r="B15" s="70">
        <v>6649012296</v>
      </c>
      <c r="C15" s="70">
        <v>6637589986</v>
      </c>
      <c r="D15" s="70">
        <v>2861534247</v>
      </c>
      <c r="E15" s="70">
        <v>1214889334</v>
      </c>
      <c r="F15" s="70">
        <v>97744041</v>
      </c>
      <c r="G15" s="70">
        <v>1625344791</v>
      </c>
      <c r="H15" s="81">
        <v>21300122</v>
      </c>
      <c r="I15" s="81">
        <v>14220237</v>
      </c>
      <c r="J15" s="81">
        <v>3436241361</v>
      </c>
      <c r="K15" s="81">
        <v>11422310</v>
      </c>
      <c r="L15" s="81">
        <v>0</v>
      </c>
      <c r="M15" s="81">
        <v>10902658</v>
      </c>
      <c r="W15" s="2"/>
      <c r="X15" s="2"/>
    </row>
    <row r="16" spans="1:24" ht="12">
      <c r="A16" s="80" t="s">
        <v>69</v>
      </c>
      <c r="B16" s="70">
        <v>0</v>
      </c>
      <c r="C16" s="70">
        <v>0</v>
      </c>
      <c r="D16" s="70">
        <v>0</v>
      </c>
      <c r="E16" s="70">
        <v>0</v>
      </c>
      <c r="F16" s="70">
        <v>0</v>
      </c>
      <c r="G16" s="70">
        <v>0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W16" s="2"/>
      <c r="X16" s="2"/>
    </row>
    <row r="17" spans="1:24" ht="12">
      <c r="A17" s="13" t="s">
        <v>72</v>
      </c>
      <c r="B17" s="70">
        <v>189689666</v>
      </c>
      <c r="C17" s="70">
        <v>189689666</v>
      </c>
      <c r="D17" s="70">
        <v>61373929</v>
      </c>
      <c r="E17" s="81">
        <v>2780512</v>
      </c>
      <c r="F17" s="70">
        <v>718366</v>
      </c>
      <c r="G17" s="81">
        <v>36124613</v>
      </c>
      <c r="H17" s="81">
        <v>22468804</v>
      </c>
      <c r="I17" s="81">
        <v>0</v>
      </c>
      <c r="J17" s="81">
        <v>50120</v>
      </c>
      <c r="K17" s="81">
        <v>0</v>
      </c>
      <c r="L17" s="81">
        <v>0</v>
      </c>
      <c r="M17" s="81">
        <v>0</v>
      </c>
      <c r="P17" s="2"/>
      <c r="Q17" s="2"/>
      <c r="R17" s="2"/>
      <c r="S17" s="2"/>
      <c r="T17" s="2"/>
      <c r="U17" s="2"/>
      <c r="V17" s="2"/>
      <c r="W17" s="2"/>
      <c r="X17" s="2"/>
    </row>
    <row r="18" spans="1:24" ht="21" customHeight="1">
      <c r="A18" s="99" t="s">
        <v>107</v>
      </c>
      <c r="B18" s="70">
        <v>134073143</v>
      </c>
      <c r="C18" s="70">
        <v>134073143</v>
      </c>
      <c r="D18" s="70">
        <v>25131324</v>
      </c>
      <c r="E18" s="81">
        <v>1128848</v>
      </c>
      <c r="F18" s="70">
        <v>44803</v>
      </c>
      <c r="G18" s="81">
        <v>23679925</v>
      </c>
      <c r="H18" s="81">
        <v>322551</v>
      </c>
      <c r="I18" s="81">
        <v>0</v>
      </c>
      <c r="J18" s="81">
        <v>35840</v>
      </c>
      <c r="K18" s="81">
        <v>0</v>
      </c>
      <c r="L18" s="81">
        <v>0</v>
      </c>
      <c r="M18" s="81">
        <v>0</v>
      </c>
      <c r="P18" s="2"/>
      <c r="Q18" s="2"/>
      <c r="R18" s="2"/>
      <c r="S18" s="2"/>
      <c r="T18" s="2"/>
      <c r="U18" s="2"/>
      <c r="V18" s="2"/>
      <c r="W18" s="2"/>
      <c r="X18" s="2"/>
    </row>
    <row r="19" spans="1:13" ht="24" customHeight="1">
      <c r="A19" s="2"/>
      <c r="B19" s="2"/>
      <c r="C19" s="2"/>
      <c r="D19" s="2"/>
      <c r="E19" s="2"/>
      <c r="F19" s="2"/>
      <c r="G19" s="2"/>
      <c r="H19" s="2"/>
      <c r="I19" s="2"/>
      <c r="J19" s="27"/>
      <c r="K19" s="2"/>
      <c r="L19" s="2"/>
      <c r="M19" s="2"/>
    </row>
    <row r="20" spans="1:13" ht="15" customHeight="1">
      <c r="A20" s="192" t="s">
        <v>84</v>
      </c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</row>
    <row r="21" spans="1:13" ht="12">
      <c r="A21" s="174" t="s">
        <v>0</v>
      </c>
      <c r="B21" s="144" t="s">
        <v>88</v>
      </c>
      <c r="C21" s="86" t="s">
        <v>102</v>
      </c>
      <c r="D21" s="86"/>
      <c r="E21" s="86"/>
      <c r="F21" s="86"/>
      <c r="G21" s="86"/>
      <c r="H21" s="86"/>
      <c r="I21" s="86"/>
      <c r="J21" s="86"/>
      <c r="K21" s="86"/>
      <c r="L21" s="86"/>
      <c r="M21" s="79"/>
    </row>
    <row r="22" spans="1:13" ht="12">
      <c r="A22" s="219"/>
      <c r="B22" s="220"/>
      <c r="C22" s="172" t="s">
        <v>67</v>
      </c>
      <c r="D22" s="164"/>
      <c r="E22" s="164"/>
      <c r="F22" s="164"/>
      <c r="G22" s="164"/>
      <c r="H22" s="164"/>
      <c r="I22" s="164"/>
      <c r="J22" s="189"/>
      <c r="K22" s="172" t="s">
        <v>73</v>
      </c>
      <c r="L22" s="164"/>
      <c r="M22" s="189"/>
    </row>
    <row r="23" spans="1:13" ht="12">
      <c r="A23" s="219"/>
      <c r="B23" s="220"/>
      <c r="C23" s="146" t="s">
        <v>28</v>
      </c>
      <c r="D23" s="217" t="s">
        <v>89</v>
      </c>
      <c r="E23" s="217"/>
      <c r="F23" s="217"/>
      <c r="G23" s="217"/>
      <c r="H23" s="217"/>
      <c r="I23" s="217"/>
      <c r="J23" s="218"/>
      <c r="K23" s="144" t="s">
        <v>28</v>
      </c>
      <c r="L23" s="217" t="s">
        <v>89</v>
      </c>
      <c r="M23" s="218"/>
    </row>
    <row r="24" spans="1:13" ht="12">
      <c r="A24" s="219"/>
      <c r="B24" s="220"/>
      <c r="C24" s="146"/>
      <c r="D24" s="144" t="s">
        <v>83</v>
      </c>
      <c r="E24" s="221" t="s">
        <v>90</v>
      </c>
      <c r="F24" s="221"/>
      <c r="G24" s="221"/>
      <c r="H24" s="222"/>
      <c r="I24" s="161" t="s">
        <v>78</v>
      </c>
      <c r="J24" s="161" t="s">
        <v>79</v>
      </c>
      <c r="K24" s="146"/>
      <c r="L24" s="161" t="s">
        <v>80</v>
      </c>
      <c r="M24" s="161" t="s">
        <v>81</v>
      </c>
    </row>
    <row r="25" spans="1:13" ht="12">
      <c r="A25" s="219"/>
      <c r="B25" s="220"/>
      <c r="C25" s="146"/>
      <c r="D25" s="146"/>
      <c r="E25" s="144" t="s">
        <v>75</v>
      </c>
      <c r="F25" s="79" t="s">
        <v>89</v>
      </c>
      <c r="G25" s="161" t="s">
        <v>76</v>
      </c>
      <c r="H25" s="161" t="s">
        <v>77</v>
      </c>
      <c r="I25" s="216"/>
      <c r="J25" s="216"/>
      <c r="K25" s="146"/>
      <c r="L25" s="216"/>
      <c r="M25" s="216"/>
    </row>
    <row r="26" spans="1:13" ht="12">
      <c r="A26" s="219"/>
      <c r="B26" s="220"/>
      <c r="C26" s="146"/>
      <c r="D26" s="146"/>
      <c r="E26" s="146"/>
      <c r="F26" s="111" t="s">
        <v>82</v>
      </c>
      <c r="G26" s="216"/>
      <c r="H26" s="216"/>
      <c r="I26" s="216"/>
      <c r="J26" s="216"/>
      <c r="K26" s="146"/>
      <c r="L26" s="216"/>
      <c r="M26" s="216"/>
    </row>
    <row r="27" spans="1:13" ht="9" customHeight="1">
      <c r="A27" s="120">
        <v>1</v>
      </c>
      <c r="B27" s="120">
        <v>2</v>
      </c>
      <c r="C27" s="119">
        <v>3</v>
      </c>
      <c r="D27" s="119">
        <v>4</v>
      </c>
      <c r="E27" s="119">
        <v>5</v>
      </c>
      <c r="F27" s="117">
        <v>6</v>
      </c>
      <c r="G27" s="119">
        <v>7</v>
      </c>
      <c r="H27" s="119">
        <v>8</v>
      </c>
      <c r="I27" s="119">
        <v>9</v>
      </c>
      <c r="J27" s="119">
        <v>10</v>
      </c>
      <c r="K27" s="119">
        <v>11</v>
      </c>
      <c r="L27" s="119">
        <v>12</v>
      </c>
      <c r="M27" s="119">
        <v>13</v>
      </c>
    </row>
    <row r="28" spans="1:13" ht="21" customHeight="1">
      <c r="A28" s="83" t="s">
        <v>85</v>
      </c>
      <c r="B28" s="71">
        <v>3357643968</v>
      </c>
      <c r="C28" s="71">
        <v>3357643645</v>
      </c>
      <c r="D28" s="71">
        <v>214920633</v>
      </c>
      <c r="E28" s="71">
        <v>20923650</v>
      </c>
      <c r="F28" s="71">
        <v>2342491</v>
      </c>
      <c r="G28" s="71">
        <v>184759376</v>
      </c>
      <c r="H28" s="82">
        <v>9237607</v>
      </c>
      <c r="I28" s="82">
        <v>0</v>
      </c>
      <c r="J28" s="82">
        <v>4802812</v>
      </c>
      <c r="K28" s="82">
        <v>323</v>
      </c>
      <c r="L28" s="82">
        <v>0</v>
      </c>
      <c r="M28" s="82">
        <v>0</v>
      </c>
    </row>
    <row r="29" spans="1:13" ht="12">
      <c r="A29" s="21" t="s">
        <v>21</v>
      </c>
      <c r="B29" s="70">
        <v>919150</v>
      </c>
      <c r="C29" s="70">
        <v>919150</v>
      </c>
      <c r="D29" s="70">
        <v>1000</v>
      </c>
      <c r="E29" s="70">
        <v>1000</v>
      </c>
      <c r="F29" s="70">
        <v>0</v>
      </c>
      <c r="G29" s="70">
        <v>0</v>
      </c>
      <c r="H29" s="81">
        <v>0</v>
      </c>
      <c r="I29" s="81">
        <v>0</v>
      </c>
      <c r="J29" s="81">
        <v>6008</v>
      </c>
      <c r="K29" s="81">
        <v>0</v>
      </c>
      <c r="L29" s="81">
        <v>0</v>
      </c>
      <c r="M29" s="81">
        <v>0</v>
      </c>
    </row>
    <row r="30" spans="1:13" ht="12">
      <c r="A30" s="12" t="s">
        <v>71</v>
      </c>
      <c r="B30" s="70">
        <v>657508</v>
      </c>
      <c r="C30" s="70">
        <v>657508</v>
      </c>
      <c r="D30" s="70">
        <v>1000</v>
      </c>
      <c r="E30" s="70">
        <v>1000</v>
      </c>
      <c r="F30" s="70">
        <v>0</v>
      </c>
      <c r="G30" s="70">
        <v>0</v>
      </c>
      <c r="H30" s="81">
        <v>0</v>
      </c>
      <c r="I30" s="81">
        <v>0</v>
      </c>
      <c r="J30" s="81">
        <v>6008</v>
      </c>
      <c r="K30" s="81">
        <v>0</v>
      </c>
      <c r="L30" s="81">
        <v>0</v>
      </c>
      <c r="M30" s="81">
        <v>0</v>
      </c>
    </row>
    <row r="31" spans="1:13" ht="12">
      <c r="A31" s="13" t="s">
        <v>60</v>
      </c>
      <c r="B31" s="70">
        <v>27559486</v>
      </c>
      <c r="C31" s="70">
        <v>27559486</v>
      </c>
      <c r="D31" s="70">
        <v>6571404</v>
      </c>
      <c r="E31" s="70">
        <v>266794</v>
      </c>
      <c r="F31" s="70">
        <v>0</v>
      </c>
      <c r="G31" s="70">
        <v>6304610</v>
      </c>
      <c r="H31" s="81">
        <v>0</v>
      </c>
      <c r="I31" s="81">
        <v>0</v>
      </c>
      <c r="J31" s="81">
        <v>0</v>
      </c>
      <c r="K31" s="81">
        <v>0</v>
      </c>
      <c r="L31" s="81">
        <v>0</v>
      </c>
      <c r="M31" s="81">
        <v>0</v>
      </c>
    </row>
    <row r="32" spans="1:13" ht="12">
      <c r="A32" s="12" t="s">
        <v>71</v>
      </c>
      <c r="B32" s="70">
        <v>13993725</v>
      </c>
      <c r="C32" s="70">
        <v>13993725</v>
      </c>
      <c r="D32" s="70">
        <v>4700219</v>
      </c>
      <c r="E32" s="70">
        <v>266794</v>
      </c>
      <c r="F32" s="70">
        <v>0</v>
      </c>
      <c r="G32" s="70">
        <v>4433425</v>
      </c>
      <c r="H32" s="81">
        <v>0</v>
      </c>
      <c r="I32" s="81">
        <v>0</v>
      </c>
      <c r="J32" s="81">
        <v>0</v>
      </c>
      <c r="K32" s="81">
        <v>0</v>
      </c>
      <c r="L32" s="81">
        <v>0</v>
      </c>
      <c r="M32" s="81">
        <v>0</v>
      </c>
    </row>
    <row r="33" spans="1:13" ht="12">
      <c r="A33" s="80" t="s">
        <v>86</v>
      </c>
      <c r="B33" s="70">
        <v>15865657</v>
      </c>
      <c r="C33" s="70">
        <v>15865657</v>
      </c>
      <c r="D33" s="70">
        <v>0</v>
      </c>
      <c r="E33" s="70">
        <v>0</v>
      </c>
      <c r="F33" s="70">
        <v>0</v>
      </c>
      <c r="G33" s="70">
        <v>0</v>
      </c>
      <c r="H33" s="81">
        <v>0</v>
      </c>
      <c r="I33" s="81">
        <v>0</v>
      </c>
      <c r="J33" s="81">
        <v>1591000</v>
      </c>
      <c r="K33" s="81">
        <v>0</v>
      </c>
      <c r="L33" s="81">
        <v>0</v>
      </c>
      <c r="M33" s="81">
        <v>0</v>
      </c>
    </row>
    <row r="34" spans="1:13" ht="12">
      <c r="A34" s="13" t="s">
        <v>87</v>
      </c>
      <c r="B34" s="70">
        <v>3313299675</v>
      </c>
      <c r="C34" s="70">
        <v>3313299352</v>
      </c>
      <c r="D34" s="70">
        <v>208348229</v>
      </c>
      <c r="E34" s="81">
        <v>20655856</v>
      </c>
      <c r="F34" s="70">
        <v>2342491</v>
      </c>
      <c r="G34" s="81">
        <v>178454766</v>
      </c>
      <c r="H34" s="81">
        <v>9237607</v>
      </c>
      <c r="I34" s="81">
        <v>0</v>
      </c>
      <c r="J34" s="81">
        <v>3205804</v>
      </c>
      <c r="K34" s="81">
        <v>323</v>
      </c>
      <c r="L34" s="81">
        <v>0</v>
      </c>
      <c r="M34" s="81">
        <v>0</v>
      </c>
    </row>
    <row r="35" spans="1:13" ht="21.75" customHeight="1">
      <c r="A35" s="99" t="s">
        <v>107</v>
      </c>
      <c r="B35" s="70">
        <v>584584764</v>
      </c>
      <c r="C35" s="70">
        <v>584584764</v>
      </c>
      <c r="D35" s="70">
        <v>44464963</v>
      </c>
      <c r="E35" s="81">
        <v>3068238</v>
      </c>
      <c r="F35" s="70">
        <v>97242</v>
      </c>
      <c r="G35" s="81">
        <v>38178863</v>
      </c>
      <c r="H35" s="81">
        <v>3217862</v>
      </c>
      <c r="I35" s="81">
        <v>0</v>
      </c>
      <c r="J35" s="81">
        <v>49015</v>
      </c>
      <c r="K35" s="81">
        <v>0</v>
      </c>
      <c r="L35" s="81">
        <v>0</v>
      </c>
      <c r="M35" s="81">
        <v>0</v>
      </c>
    </row>
    <row r="36" ht="15" customHeight="1"/>
    <row r="37" spans="1:13" ht="49.5" customHeight="1">
      <c r="A37" s="181" t="str">
        <f>'Str 1-3'!$A$1</f>
        <v>Informacja z wykonania budżetu   Gminy Ustronie Morskie   za  I kwartał 2008 roku </v>
      </c>
      <c r="B37" s="190"/>
      <c r="C37" s="190"/>
      <c r="D37" s="190"/>
      <c r="E37" s="190"/>
      <c r="F37" s="190"/>
      <c r="G37" s="190"/>
      <c r="H37" s="190"/>
      <c r="I37" s="190"/>
      <c r="J37" s="190"/>
      <c r="K37" s="191"/>
      <c r="L37" s="191"/>
      <c r="M37" s="191"/>
    </row>
    <row r="38" spans="1:13" ht="15" customHeight="1">
      <c r="A38" s="192" t="s">
        <v>12</v>
      </c>
      <c r="B38" s="193"/>
      <c r="C38" s="193"/>
      <c r="D38" s="156"/>
      <c r="E38" s="156"/>
      <c r="F38" s="156"/>
      <c r="G38" s="156"/>
      <c r="H38" s="85"/>
      <c r="I38" s="85"/>
      <c r="J38" s="84"/>
      <c r="K38" s="84"/>
      <c r="L38" s="84"/>
      <c r="M38" s="84"/>
    </row>
    <row r="39" spans="1:13" ht="12" customHeight="1">
      <c r="A39" s="194" t="s">
        <v>0</v>
      </c>
      <c r="B39" s="197"/>
      <c r="C39" s="198"/>
      <c r="D39" s="199"/>
      <c r="E39" s="194" t="s">
        <v>103</v>
      </c>
      <c r="F39" s="86" t="s">
        <v>74</v>
      </c>
      <c r="G39" s="90"/>
      <c r="H39" s="90"/>
      <c r="I39" s="90"/>
      <c r="J39" s="91"/>
      <c r="K39" s="87"/>
      <c r="L39" s="87"/>
      <c r="M39" s="87"/>
    </row>
    <row r="40" spans="1:13" ht="12" customHeight="1">
      <c r="A40" s="195"/>
      <c r="B40" s="158"/>
      <c r="C40" s="200"/>
      <c r="D40" s="201"/>
      <c r="E40" s="195"/>
      <c r="F40" s="226" t="s">
        <v>91</v>
      </c>
      <c r="G40" s="86" t="s">
        <v>68</v>
      </c>
      <c r="H40" s="90"/>
      <c r="I40" s="90"/>
      <c r="J40" s="91"/>
      <c r="K40" s="87"/>
      <c r="L40" s="87"/>
      <c r="M40" s="87"/>
    </row>
    <row r="41" spans="1:13" ht="12" customHeight="1">
      <c r="A41" s="195"/>
      <c r="B41" s="158"/>
      <c r="C41" s="200"/>
      <c r="D41" s="201"/>
      <c r="E41" s="195"/>
      <c r="F41" s="220"/>
      <c r="G41" s="144" t="s">
        <v>75</v>
      </c>
      <c r="H41" s="89" t="s">
        <v>74</v>
      </c>
      <c r="I41" s="225" t="s">
        <v>76</v>
      </c>
      <c r="J41" s="223" t="s">
        <v>77</v>
      </c>
      <c r="K41" s="87"/>
      <c r="L41" s="87"/>
      <c r="M41" s="87"/>
    </row>
    <row r="42" spans="1:13" ht="12" customHeight="1">
      <c r="A42" s="196"/>
      <c r="B42" s="202"/>
      <c r="C42" s="203"/>
      <c r="D42" s="204"/>
      <c r="E42" s="196"/>
      <c r="F42" s="227"/>
      <c r="G42" s="224"/>
      <c r="H42" s="88" t="s">
        <v>92</v>
      </c>
      <c r="I42" s="163"/>
      <c r="J42" s="163"/>
      <c r="K42" s="87"/>
      <c r="L42" s="87"/>
      <c r="M42" s="87"/>
    </row>
    <row r="43" spans="1:13" ht="9" customHeight="1">
      <c r="A43" s="209">
        <v>1</v>
      </c>
      <c r="B43" s="210"/>
      <c r="C43" s="210"/>
      <c r="D43" s="211"/>
      <c r="E43" s="119">
        <v>2</v>
      </c>
      <c r="F43" s="119">
        <v>3</v>
      </c>
      <c r="G43" s="119">
        <v>4</v>
      </c>
      <c r="H43" s="123">
        <v>5</v>
      </c>
      <c r="I43" s="119">
        <v>6</v>
      </c>
      <c r="J43" s="119">
        <v>7</v>
      </c>
      <c r="K43" s="87"/>
      <c r="L43" s="87"/>
      <c r="M43" s="87"/>
    </row>
    <row r="44" spans="1:13" ht="21.75" customHeight="1">
      <c r="A44" s="205" t="s">
        <v>93</v>
      </c>
      <c r="B44" s="206"/>
      <c r="C44" s="206"/>
      <c r="D44" s="207"/>
      <c r="E44" s="70">
        <v>424210940</v>
      </c>
      <c r="F44" s="70">
        <v>217104192</v>
      </c>
      <c r="G44" s="70">
        <v>33429681</v>
      </c>
      <c r="H44" s="70">
        <v>1083039</v>
      </c>
      <c r="I44" s="70">
        <v>181437531</v>
      </c>
      <c r="J44" s="81">
        <v>2236980</v>
      </c>
      <c r="K44" s="84"/>
      <c r="L44" s="84"/>
      <c r="M44" s="84"/>
    </row>
    <row r="45" spans="1:13" ht="21.75" customHeight="1">
      <c r="A45" s="205" t="s">
        <v>94</v>
      </c>
      <c r="B45" s="206"/>
      <c r="C45" s="206"/>
      <c r="D45" s="207"/>
      <c r="E45" s="70">
        <v>40593254</v>
      </c>
      <c r="F45" s="70">
        <v>16181372</v>
      </c>
      <c r="G45" s="70">
        <v>7341818</v>
      </c>
      <c r="H45" s="70">
        <v>0</v>
      </c>
      <c r="I45" s="70">
        <v>8663729</v>
      </c>
      <c r="J45" s="81">
        <v>175825</v>
      </c>
      <c r="K45" s="84"/>
      <c r="L45" s="84"/>
      <c r="M45" s="84"/>
    </row>
    <row r="46" spans="1:13" ht="21.75" customHeight="1">
      <c r="A46" s="205" t="s">
        <v>97</v>
      </c>
      <c r="B46" s="206"/>
      <c r="C46" s="206"/>
      <c r="D46" s="207"/>
      <c r="E46" s="70">
        <v>1568945</v>
      </c>
      <c r="F46" s="70">
        <v>150247</v>
      </c>
      <c r="G46" s="70">
        <v>0</v>
      </c>
      <c r="H46" s="70">
        <v>0</v>
      </c>
      <c r="I46" s="70">
        <v>804</v>
      </c>
      <c r="J46" s="81">
        <v>149443</v>
      </c>
      <c r="K46" s="84"/>
      <c r="L46" s="84"/>
      <c r="M46" s="84"/>
    </row>
    <row r="47" spans="1:13" ht="21.75" customHeight="1">
      <c r="A47" s="205" t="s">
        <v>95</v>
      </c>
      <c r="B47" s="206"/>
      <c r="C47" s="206"/>
      <c r="D47" s="207"/>
      <c r="E47" s="70">
        <v>11396957</v>
      </c>
      <c r="F47" s="70">
        <v>1619360</v>
      </c>
      <c r="G47" s="70">
        <v>862956</v>
      </c>
      <c r="H47" s="70">
        <v>0</v>
      </c>
      <c r="I47" s="70">
        <v>756404</v>
      </c>
      <c r="J47" s="81">
        <v>0</v>
      </c>
      <c r="K47" s="84"/>
      <c r="L47" s="84"/>
      <c r="M47" s="84"/>
    </row>
    <row r="48" spans="1:13" ht="21.75" customHeight="1">
      <c r="A48" s="205" t="s">
        <v>96</v>
      </c>
      <c r="B48" s="206"/>
      <c r="C48" s="206"/>
      <c r="D48" s="207"/>
      <c r="E48" s="70">
        <v>7559163</v>
      </c>
      <c r="F48" s="70">
        <v>5789199</v>
      </c>
      <c r="G48" s="70">
        <v>3048922</v>
      </c>
      <c r="H48" s="70">
        <v>0</v>
      </c>
      <c r="I48" s="70">
        <v>2266639</v>
      </c>
      <c r="J48" s="81">
        <v>473638</v>
      </c>
      <c r="K48" s="84"/>
      <c r="L48" s="84"/>
      <c r="M48" s="84"/>
    </row>
    <row r="49" spans="1:13" ht="21.75" customHeight="1">
      <c r="A49" s="205" t="s">
        <v>98</v>
      </c>
      <c r="B49" s="206"/>
      <c r="C49" s="206"/>
      <c r="D49" s="207"/>
      <c r="E49" s="70">
        <v>838549</v>
      </c>
      <c r="F49" s="70">
        <v>447413</v>
      </c>
      <c r="G49" s="70">
        <v>0</v>
      </c>
      <c r="H49" s="70">
        <v>0</v>
      </c>
      <c r="I49" s="70">
        <v>447413</v>
      </c>
      <c r="J49" s="81">
        <v>0</v>
      </c>
      <c r="K49" s="84"/>
      <c r="L49" s="84"/>
      <c r="M49" s="84"/>
    </row>
    <row r="50" spans="1:13" ht="21.75" customHeight="1">
      <c r="A50" s="205" t="s">
        <v>99</v>
      </c>
      <c r="B50" s="212"/>
      <c r="C50" s="206"/>
      <c r="D50" s="207"/>
      <c r="E50" s="70">
        <v>100155739</v>
      </c>
      <c r="F50" s="70">
        <v>50047163</v>
      </c>
      <c r="G50" s="70">
        <v>2072400</v>
      </c>
      <c r="H50" s="70">
        <v>0</v>
      </c>
      <c r="I50" s="70">
        <v>46328064</v>
      </c>
      <c r="J50" s="81">
        <v>1646699</v>
      </c>
      <c r="K50" s="84"/>
      <c r="L50" s="84"/>
      <c r="M50" s="84"/>
    </row>
    <row r="51" spans="1:13" ht="24" customHeight="1">
      <c r="A51" s="2"/>
      <c r="B51" s="8"/>
      <c r="C51" s="8"/>
      <c r="D51" s="8"/>
      <c r="E51" s="8"/>
      <c r="F51" s="8"/>
      <c r="G51" s="8"/>
      <c r="H51" s="84"/>
      <c r="I51" s="84"/>
      <c r="J51" s="84"/>
      <c r="K51" s="84"/>
      <c r="L51" s="84"/>
      <c r="M51" s="84"/>
    </row>
    <row r="52" spans="1:13" ht="21.75" customHeight="1">
      <c r="A52" s="213"/>
      <c r="B52" s="214"/>
      <c r="C52" s="215"/>
      <c r="D52" s="28" t="s">
        <v>100</v>
      </c>
      <c r="E52" s="92" t="s">
        <v>5</v>
      </c>
      <c r="F52" s="8"/>
      <c r="G52" s="8"/>
      <c r="H52" s="84"/>
      <c r="I52" s="84"/>
      <c r="J52" s="84"/>
      <c r="K52" s="84"/>
      <c r="L52" s="84"/>
      <c r="M52" s="84"/>
    </row>
    <row r="53" spans="1:13" ht="12">
      <c r="A53" s="208" t="s">
        <v>108</v>
      </c>
      <c r="B53" s="206"/>
      <c r="C53" s="207"/>
      <c r="D53" s="81">
        <v>1362</v>
      </c>
      <c r="E53" s="93">
        <v>1414372746</v>
      </c>
      <c r="F53" s="8"/>
      <c r="G53" s="8"/>
      <c r="H53" s="84"/>
      <c r="I53" s="84"/>
      <c r="J53" s="84"/>
      <c r="K53" s="84"/>
      <c r="L53" s="84"/>
      <c r="M53" s="84"/>
    </row>
    <row r="54" spans="1:13" ht="12">
      <c r="A54" s="208" t="s">
        <v>109</v>
      </c>
      <c r="B54" s="206"/>
      <c r="C54" s="207"/>
      <c r="D54" s="81">
        <v>1051</v>
      </c>
      <c r="E54" s="93">
        <v>-1438673767</v>
      </c>
      <c r="F54" s="8"/>
      <c r="G54" s="8"/>
      <c r="H54" s="85"/>
      <c r="I54" s="84"/>
      <c r="J54" s="84"/>
      <c r="K54" s="84"/>
      <c r="L54" s="84"/>
      <c r="M54" s="84"/>
    </row>
    <row r="55" spans="1:13" ht="12">
      <c r="A55" s="208" t="s">
        <v>110</v>
      </c>
      <c r="B55" s="206"/>
      <c r="C55" s="207"/>
      <c r="D55" s="81">
        <v>0</v>
      </c>
      <c r="E55" s="93">
        <v>0</v>
      </c>
      <c r="F55" s="8"/>
      <c r="G55" s="8"/>
      <c r="H55" s="85"/>
      <c r="I55" s="84"/>
      <c r="J55" s="84"/>
      <c r="K55" s="84"/>
      <c r="L55" s="84"/>
      <c r="M55" s="84"/>
    </row>
    <row r="56" spans="1:13" ht="12">
      <c r="A56" s="85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</row>
    <row r="57" spans="1:13" ht="12">
      <c r="A57" s="85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</row>
    <row r="58" spans="1:13" ht="12">
      <c r="A58" s="85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</row>
    <row r="59" spans="1:13" ht="12">
      <c r="A59" s="85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</row>
    <row r="60" spans="1:13" ht="12">
      <c r="A60" s="85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</row>
    <row r="61" spans="1:13" ht="12">
      <c r="A61" s="85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</row>
    <row r="62" spans="1:13" ht="12">
      <c r="A62" s="85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</row>
    <row r="63" spans="1:13" ht="12">
      <c r="A63" s="85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</row>
    <row r="64" spans="1:13" ht="12">
      <c r="A64" s="85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</row>
    <row r="65" spans="1:13" ht="12">
      <c r="A65" s="85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</row>
    <row r="66" spans="1:13" ht="12">
      <c r="A66" s="85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</row>
    <row r="67" spans="1:13" ht="12">
      <c r="A67" s="85"/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</row>
    <row r="68" spans="1:13" ht="12">
      <c r="A68" s="85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</row>
    <row r="69" spans="1:13" ht="12">
      <c r="A69" s="85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</row>
    <row r="70" spans="1:13" ht="12">
      <c r="A70" s="85"/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</row>
    <row r="71" spans="1:13" ht="12">
      <c r="A71" s="85"/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</row>
    <row r="72" spans="1:13" ht="12">
      <c r="A72" s="85"/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</row>
    <row r="73" spans="1:13" ht="12">
      <c r="A73" s="85"/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</row>
    <row r="74" spans="1:13" ht="12">
      <c r="A74" s="85"/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</row>
    <row r="75" spans="1:13" ht="12">
      <c r="A75" s="85"/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</row>
    <row r="76" spans="1:13" ht="12">
      <c r="A76" s="85"/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</row>
    <row r="77" spans="1:13" ht="12">
      <c r="A77" s="85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</row>
    <row r="78" spans="1:13" ht="12">
      <c r="A78" s="85"/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</row>
    <row r="79" spans="1:13" ht="12">
      <c r="A79" s="85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</row>
    <row r="80" spans="1:13" ht="12">
      <c r="A80" s="85"/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</row>
    <row r="81" spans="1:13" ht="12">
      <c r="A81" s="85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</row>
    <row r="82" spans="1:13" ht="12">
      <c r="A82" s="85"/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</row>
    <row r="83" spans="1:13" ht="12">
      <c r="A83" s="85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</row>
    <row r="84" spans="1:13" ht="12">
      <c r="A84" s="85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</row>
    <row r="85" spans="1:13" ht="12">
      <c r="A85" s="85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</row>
    <row r="86" spans="1:13" ht="12">
      <c r="A86" s="85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</row>
    <row r="87" spans="1:13" ht="12">
      <c r="A87" s="85"/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</row>
    <row r="88" spans="1:13" ht="12">
      <c r="A88" s="85"/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</row>
    <row r="89" spans="1:13" ht="12">
      <c r="A89" s="85"/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</row>
    <row r="90" spans="1:13" ht="12">
      <c r="A90" s="85"/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</row>
    <row r="91" spans="1:13" ht="12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</row>
    <row r="92" spans="1:13" ht="12">
      <c r="A92" s="85"/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</row>
    <row r="93" spans="1:13" ht="12">
      <c r="A93" s="85"/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</row>
    <row r="94" spans="1:13" ht="12">
      <c r="A94" s="85"/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</row>
    <row r="95" spans="1:13" ht="12">
      <c r="A95" s="85"/>
      <c r="B95" s="85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</row>
    <row r="96" spans="1:13" ht="12">
      <c r="A96" s="85"/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</row>
    <row r="97" spans="1:13" ht="12">
      <c r="A97" s="85"/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</row>
    <row r="98" spans="1:13" ht="12">
      <c r="A98" s="85"/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</row>
    <row r="99" spans="1:13" ht="12">
      <c r="A99" s="85"/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</row>
    <row r="100" spans="1:13" ht="12">
      <c r="A100" s="85"/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</row>
    <row r="101" spans="1:13" ht="12">
      <c r="A101" s="85"/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</row>
    <row r="102" spans="1:13" ht="12">
      <c r="A102" s="85"/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</row>
    <row r="103" spans="1:13" ht="12">
      <c r="A103" s="85"/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</row>
    <row r="104" spans="1:13" ht="12">
      <c r="A104" s="85"/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</row>
    <row r="105" spans="1:13" ht="12">
      <c r="A105" s="85"/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</row>
    <row r="106" spans="1:13" ht="12">
      <c r="A106" s="85"/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</row>
    <row r="107" spans="1:13" ht="12">
      <c r="A107" s="85"/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</row>
    <row r="108" spans="1:13" ht="12">
      <c r="A108" s="85"/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</row>
    <row r="109" spans="1:13" ht="12">
      <c r="A109" s="85"/>
      <c r="B109" s="85"/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</row>
    <row r="110" spans="1:13" ht="12">
      <c r="A110" s="85"/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</row>
    <row r="111" spans="1:13" ht="12">
      <c r="A111" s="85"/>
      <c r="B111" s="85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</row>
    <row r="112" spans="1:13" ht="12">
      <c r="A112" s="85"/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</row>
    <row r="113" spans="1:13" ht="12">
      <c r="A113" s="85"/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</row>
    <row r="114" spans="1:13" ht="12">
      <c r="A114" s="85"/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</row>
    <row r="115" spans="1:13" ht="12">
      <c r="A115" s="85"/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</row>
    <row r="116" spans="1:13" ht="12">
      <c r="A116" s="85"/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</row>
    <row r="117" spans="1:13" ht="12">
      <c r="A117" s="85"/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</row>
    <row r="118" spans="1:13" ht="12">
      <c r="A118" s="85"/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</row>
    <row r="119" spans="1:13" ht="12">
      <c r="A119" s="85"/>
      <c r="B119" s="85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</row>
    <row r="120" spans="1:13" ht="12">
      <c r="A120" s="85"/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</row>
    <row r="121" spans="1:13" ht="12">
      <c r="A121" s="85"/>
      <c r="B121" s="85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</row>
    <row r="122" spans="1:13" ht="12">
      <c r="A122" s="85"/>
      <c r="B122" s="85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</row>
    <row r="123" spans="1:13" ht="12">
      <c r="A123" s="85"/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</row>
    <row r="124" spans="1:13" ht="12">
      <c r="A124" s="85"/>
      <c r="B124" s="85"/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</row>
    <row r="125" spans="1:13" ht="12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</row>
    <row r="126" spans="1:13" ht="12">
      <c r="A126" s="85"/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</row>
    <row r="127" spans="1:13" ht="12">
      <c r="A127" s="85"/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</row>
    <row r="128" spans="1:13" ht="12">
      <c r="A128" s="85"/>
      <c r="B128" s="85"/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</row>
    <row r="129" spans="1:13" ht="12">
      <c r="A129" s="85"/>
      <c r="B129" s="85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</row>
    <row r="130" spans="1:13" ht="12">
      <c r="A130" s="85"/>
      <c r="B130" s="85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</row>
  </sheetData>
  <sheetProtection/>
  <mergeCells count="57">
    <mergeCell ref="G41:G42"/>
    <mergeCell ref="I41:I42"/>
    <mergeCell ref="F40:F42"/>
    <mergeCell ref="A2:M2"/>
    <mergeCell ref="K5:M5"/>
    <mergeCell ref="C5:J5"/>
    <mergeCell ref="E8:E9"/>
    <mergeCell ref="G8:G9"/>
    <mergeCell ref="A4:A9"/>
    <mergeCell ref="B4:B9"/>
    <mergeCell ref="C6:C9"/>
    <mergeCell ref="D7:D9"/>
    <mergeCell ref="D6:J6"/>
    <mergeCell ref="A3:M3"/>
    <mergeCell ref="A20:M20"/>
    <mergeCell ref="H8:H9"/>
    <mergeCell ref="E7:H7"/>
    <mergeCell ref="I7:I9"/>
    <mergeCell ref="J7:J9"/>
    <mergeCell ref="K6:K9"/>
    <mergeCell ref="L6:M6"/>
    <mergeCell ref="M7:M9"/>
    <mergeCell ref="K23:K26"/>
    <mergeCell ref="L23:M23"/>
    <mergeCell ref="M24:M26"/>
    <mergeCell ref="L24:L26"/>
    <mergeCell ref="A21:A26"/>
    <mergeCell ref="B21:B26"/>
    <mergeCell ref="C22:J22"/>
    <mergeCell ref="K22:M22"/>
    <mergeCell ref="C23:C26"/>
    <mergeCell ref="A55:C55"/>
    <mergeCell ref="A49:D49"/>
    <mergeCell ref="A50:D50"/>
    <mergeCell ref="A52:C52"/>
    <mergeCell ref="A54:C54"/>
    <mergeCell ref="L7:L9"/>
    <mergeCell ref="D23:J23"/>
    <mergeCell ref="E25:E26"/>
    <mergeCell ref="J24:J26"/>
    <mergeCell ref="H25:H26"/>
    <mergeCell ref="A48:D48"/>
    <mergeCell ref="A53:C53"/>
    <mergeCell ref="A45:D45"/>
    <mergeCell ref="A46:D46"/>
    <mergeCell ref="A47:D47"/>
    <mergeCell ref="A43:D43"/>
    <mergeCell ref="A37:M37"/>
    <mergeCell ref="A38:G38"/>
    <mergeCell ref="D24:D26"/>
    <mergeCell ref="E39:E42"/>
    <mergeCell ref="A39:D42"/>
    <mergeCell ref="A44:D44"/>
    <mergeCell ref="G25:G26"/>
    <mergeCell ref="E24:H24"/>
    <mergeCell ref="I24:I26"/>
    <mergeCell ref="J41:J42"/>
  </mergeCells>
  <printOptions horizontalCentered="1"/>
  <pageMargins left="0" right="0" top="0" bottom="0" header="0" footer="0"/>
  <pageSetup firstPageNumber="4" useFirstPageNumber="1" orientation="landscape" paperSize="9" r:id="rId1"/>
  <headerFooter alignWithMargins="0">
    <oddHeader>&amp;L&amp;"Arial CE,Normalny"&amp;7Ministerstwo Finansów
&amp;D</oddHeader>
    <oddFooter>&amp;C&amp;8Strona &amp;P</oddFooter>
  </headerFooter>
  <rowBreaks count="1" manualBreakCount="1">
    <brk id="3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Jolanta Włodarek</cp:lastModifiedBy>
  <cp:lastPrinted>2008-04-25T10:15:21Z</cp:lastPrinted>
  <dcterms:created xsi:type="dcterms:W3CDTF">1999-06-08T03:45:39Z</dcterms:created>
  <dcterms:modified xsi:type="dcterms:W3CDTF">2008-04-25T10:15:24Z</dcterms:modified>
  <cp:category/>
  <cp:version/>
  <cp:contentType/>
  <cp:contentStatus/>
</cp:coreProperties>
</file>