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90" windowHeight="6615" activeTab="0"/>
  </bookViews>
  <sheets>
    <sheet name="Str 1-3" sheetId="1" r:id="rId1"/>
  </sheets>
  <definedNames>
    <definedName name="_xlnm.Print_Area" localSheetId="0">'Str 1-3'!$A$1:$J$92</definedName>
  </definedNames>
  <calcPr fullCalcOnLoad="1"/>
</workbook>
</file>

<file path=xl/sharedStrings.xml><?xml version="1.0" encoding="utf-8"?>
<sst xmlns="http://schemas.openxmlformats.org/spreadsheetml/2006/main" count="110" uniqueCount="93">
  <si>
    <t>Wyszczególnienie</t>
  </si>
  <si>
    <t xml:space="preserve">   w złotych</t>
  </si>
  <si>
    <t>w %%</t>
  </si>
  <si>
    <t>#</t>
  </si>
  <si>
    <t xml:space="preserve">WYNIK  </t>
  </si>
  <si>
    <t>Wykonanie</t>
  </si>
  <si>
    <t>Wskaźn.</t>
  </si>
  <si>
    <t xml:space="preserve">  podatek rolny  </t>
  </si>
  <si>
    <t xml:space="preserve">  podatek od nieruchomości </t>
  </si>
  <si>
    <t xml:space="preserve">  podatek leśny        </t>
  </si>
  <si>
    <t xml:space="preserve">  podatek od środków transportowych  </t>
  </si>
  <si>
    <t xml:space="preserve">  pozostałe dochody</t>
  </si>
  <si>
    <t>DOCHODY OGÓŁEM</t>
  </si>
  <si>
    <t>Struktura</t>
  </si>
  <si>
    <t>Struktura dochod. własnych</t>
  </si>
  <si>
    <t xml:space="preserve">  dochody z majątku</t>
  </si>
  <si>
    <t>FINANSOWANIE</t>
  </si>
  <si>
    <t xml:space="preserve">  spłaty pożyczek udzielonych</t>
  </si>
  <si>
    <t xml:space="preserve">  nadwyżka z lat ubiegłych</t>
  </si>
  <si>
    <t xml:space="preserve">  papiery wartościowe</t>
  </si>
  <si>
    <t xml:space="preserve">  prywatyzacja majątku j.s.t.</t>
  </si>
  <si>
    <t xml:space="preserve">  inne źródła</t>
  </si>
  <si>
    <t xml:space="preserve">  lokaty w bankach</t>
  </si>
  <si>
    <t xml:space="preserve">  wykup papierów wartościowych</t>
  </si>
  <si>
    <t xml:space="preserve">  wykup obligacji samorządowych</t>
  </si>
  <si>
    <t xml:space="preserve">  inne cele</t>
  </si>
  <si>
    <t>ogółem</t>
  </si>
  <si>
    <t xml:space="preserve">  podatek od spadków i darowizn       </t>
  </si>
  <si>
    <t xml:space="preserve"> DOTACJE CELOWE     z tego:</t>
  </si>
  <si>
    <t xml:space="preserve"> SUBWENCJA OGÓLNA     z tego:</t>
  </si>
  <si>
    <t xml:space="preserve">  podatek od dział. gosp. osób fizycznych
  opłacany w formie karty podatkowej </t>
  </si>
  <si>
    <t>Obniżenie
górnych stawek podatkowych</t>
  </si>
  <si>
    <t>Plan
(po zmianach)</t>
  </si>
  <si>
    <t>Dochody otrzymane</t>
  </si>
  <si>
    <t>Dochody wykonane
(wpływy minus zwroty)</t>
  </si>
  <si>
    <t xml:space="preserve">  podatek dochodowy od osób prawnych</t>
  </si>
  <si>
    <t xml:space="preserve">  podatek od czynności cywilnoprawnych</t>
  </si>
  <si>
    <t xml:space="preserve">    w tym:   inwestycyjne</t>
  </si>
  <si>
    <t xml:space="preserve">  na zadania własne</t>
  </si>
  <si>
    <t xml:space="preserve">  na zadania z zakresu adm. rządowej</t>
  </si>
  <si>
    <t>Wskaźn.
(3:2)</t>
  </si>
  <si>
    <t xml:space="preserve">  otrzymane z funduszy celowych</t>
  </si>
  <si>
    <t xml:space="preserve">  część oświatowa</t>
  </si>
  <si>
    <t>Wydatki wykonane</t>
  </si>
  <si>
    <t>Zobowiązania wg stanu na koniec okresu sprawozdawczego</t>
  </si>
  <si>
    <t>w tym:</t>
  </si>
  <si>
    <t>wymagalne</t>
  </si>
  <si>
    <t>WYDATKI OGÓŁEM     z tego:</t>
  </si>
  <si>
    <t xml:space="preserve">  wydatki majątkowe</t>
  </si>
  <si>
    <t xml:space="preserve">    w tym: wydatki na inwestycje</t>
  </si>
  <si>
    <t xml:space="preserve">  wydatki bieżące     z tego:</t>
  </si>
  <si>
    <t xml:space="preserve">      w tym: wynagrodzenia osobowe</t>
  </si>
  <si>
    <t xml:space="preserve">    dotacje</t>
  </si>
  <si>
    <t xml:space="preserve">    wydatki na obsługę długu</t>
  </si>
  <si>
    <t xml:space="preserve">    pozostałe wydatki</t>
  </si>
  <si>
    <t>Plan (po zmianach)</t>
  </si>
  <si>
    <t xml:space="preserve"> PRZYCHODY OGÓŁEM     z tego:</t>
  </si>
  <si>
    <t xml:space="preserve">  kredyty i pożyczki</t>
  </si>
  <si>
    <t xml:space="preserve">    w tym: środki na pokrycie deficytu</t>
  </si>
  <si>
    <t xml:space="preserve">  obligacje j.s.t. oraz związków komunalnych</t>
  </si>
  <si>
    <t xml:space="preserve"> ROZCHODY OGÓŁEM     z tego:</t>
  </si>
  <si>
    <t xml:space="preserve">  spłaty kredytów i pożyczek</t>
  </si>
  <si>
    <t xml:space="preserve">  pożyczki</t>
  </si>
  <si>
    <t xml:space="preserve">  podatek dochodowy od osób fizycznych</t>
  </si>
  <si>
    <t xml:space="preserve">  wpływy z opłaty skarbowej</t>
  </si>
  <si>
    <t xml:space="preserve">  wpływy z opłaty targowej</t>
  </si>
  <si>
    <t xml:space="preserve"> RAZEM DOCHODY WŁASNE     z tego:</t>
  </si>
  <si>
    <t>Wydatki, które nie wygasły z upływem roku budżetowego 
(art. 130 ust. 2 i ust. 3 ustawy o finansach publicznych)</t>
  </si>
  <si>
    <t xml:space="preserve"> w złotych</t>
  </si>
  <si>
    <t xml:space="preserve">  część wyrównawcza</t>
  </si>
  <si>
    <t xml:space="preserve">  część równoważąca</t>
  </si>
  <si>
    <t xml:space="preserve">  część rekompensująca </t>
  </si>
  <si>
    <t xml:space="preserve">  uzupełnienie subwencji ogólnej</t>
  </si>
  <si>
    <t>Ulgi, odroczenia, umorzenia, zwolnienia</t>
  </si>
  <si>
    <t>na prefinansowanie programów i projektów finansowanych z udziałem środków pochodzących z funduszy strukturalnych i Funduszu Spójności, otrzymane z budżetu państwa</t>
  </si>
  <si>
    <t>na realizację programów i projektów realizowanych z udziałem środków pochodzących z funduszy strukturalnych i Funduszu Spójności UE, w tym:</t>
  </si>
  <si>
    <t>na realizację programów i projektów realizowanych z udziałem środków pochodzących z funduszy strukturalnych i Funduszu Spójności UE</t>
  </si>
  <si>
    <t>na realizację programów i projektów realizowanych z udziałem środków pochodzących z funduszy strukturalnych i Funduszu SpójnościUE</t>
  </si>
  <si>
    <t>na realizację programów i projektów realizowanych z udziałem środków pochodzących z funduszy strukturalnych i Funduszu Spójności, otrzymane z budżetu państwa</t>
  </si>
  <si>
    <t xml:space="preserve">    w tym: wydatki z tyt. udzielania poręcz. i gwaran.</t>
  </si>
  <si>
    <t xml:space="preserve">  wpływy z opłaty miejscowej</t>
  </si>
  <si>
    <t>Skutki decyzji wydanych przez organ podatkowy na podstawie ustawy-Ordynacja podatkowa, obliczone za okres sprawozdawczy</t>
  </si>
  <si>
    <r>
      <t xml:space="preserve"> (</t>
    </r>
    <r>
      <rPr>
        <sz val="10"/>
        <rFont val="Bodoni MT"/>
        <family val="1"/>
      </rPr>
      <t>podst.art. 14 ustawy z dnia 30 czerwca 2005 roku o finansach publicznych -Dz.U. Nr 249, poz. 2104 z późn. zm.</t>
    </r>
    <r>
      <rPr>
        <b/>
        <sz val="11"/>
        <rFont val="Arial CE"/>
        <family val="2"/>
      </rPr>
      <t>)</t>
    </r>
  </si>
  <si>
    <t xml:space="preserve">  wpływy z opłat za zezwolenia na sprzedaż alkoholu</t>
  </si>
  <si>
    <t xml:space="preserve">    wydatki na wynagrodzenia i pochodne</t>
  </si>
  <si>
    <t xml:space="preserve">                 pochodne od wynagrodzeń</t>
  </si>
  <si>
    <t>II. art.14 ust. 2 pkt b,c  ustawy z dnia 30 czerwca 2005 r o finansach publicznych Gmina Ustronie Morskie:</t>
  </si>
  <si>
    <t>•  nie otrzymała dotacji budżetowych od jednostek samorządu terytorialnego,</t>
  </si>
  <si>
    <t>Załącznik nr 1.</t>
  </si>
  <si>
    <r>
      <t xml:space="preserve">Informacja z wykonania budżetu   </t>
    </r>
    <r>
      <rPr>
        <b/>
        <i/>
        <sz val="14"/>
        <color indexed="48"/>
        <rFont val="Monotype Corsiva"/>
        <family val="4"/>
      </rPr>
      <t>Gminy Ustronie Morskie</t>
    </r>
    <r>
      <rPr>
        <b/>
        <sz val="11"/>
        <rFont val="Arial CE"/>
        <family val="2"/>
      </rPr>
      <t xml:space="preserve">   za </t>
    </r>
    <r>
      <rPr>
        <b/>
        <sz val="11"/>
        <rFont val="Harrington"/>
        <family val="5"/>
      </rPr>
      <t>2008</t>
    </r>
    <r>
      <rPr>
        <b/>
        <sz val="11"/>
        <rFont val="Arial CE"/>
        <family val="2"/>
      </rPr>
      <t xml:space="preserve"> rok </t>
    </r>
  </si>
  <si>
    <t>Budżet 2008 roku zamknął się deficytem  w kwocie:  2.565.010.86 zł i został sfinansowany nadwyżką z lat ubiegłych.</t>
  </si>
  <si>
    <t>• nie posiadała zobowiązań wymagalnych na dzień 31.12.2008r.,</t>
  </si>
  <si>
    <t>Ustronie Morskie, dnia 23.02.2009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</si>
</sst>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-* #,##0\ _z_ł_-;\-* #,##0\ _z_ł_-;_-* &quot;-&quot;??\ _z_ł_-;_-@_-"/>
    <numFmt numFmtId="173" formatCode="_-* #,##0.000\ _z_ł_-;\-* #,##0.000\ _z_ł_-;_-* &quot;-&quot;??\ _z_ł_-;_-@_-"/>
    <numFmt numFmtId="174" formatCode="_-* #,##0.0000\ _z_ł_-;\-* #,##0.0000\ _z_ł_-;_-* &quot;-&quot;??\ _z_ł_-;_-@_-"/>
    <numFmt numFmtId="175" formatCode="_-* #,##0.00000\ _z_ł_-;\-* #,##0.00000\ _z_ł_-;_-* &quot;-&quot;??\ _z_ł_-;_-@_-"/>
    <numFmt numFmtId="176" formatCode="_-* #,##0.000000\ _z_ł_-;\-* #,##0.000000\ _z_ł_-;_-* &quot;-&quot;??\ _z_ł_-;_-@_-"/>
    <numFmt numFmtId="177" formatCode="#,##0.0\ \ "/>
    <numFmt numFmtId="178" formatCode="#,##0\ \ \ \ \ "/>
    <numFmt numFmtId="179" formatCode="0.00000000000"/>
    <numFmt numFmtId="180" formatCode="#,##0\ \ "/>
    <numFmt numFmtId="181" formatCode="0.000000000"/>
    <numFmt numFmtId="182" formatCode="0.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0.0000000000000000"/>
    <numFmt numFmtId="188" formatCode="0.00000000000000000"/>
    <numFmt numFmtId="189" formatCode="0.000000000000000000"/>
    <numFmt numFmtId="190" formatCode="#,##0\ \ \ \ "/>
    <numFmt numFmtId="191" formatCode="#,##0\ \ \ "/>
    <numFmt numFmtId="192" formatCode="\ #,##0"/>
    <numFmt numFmtId="193" formatCode="\ #,##0\ \ "/>
    <numFmt numFmtId="194" formatCode="\ #,##0.0"/>
    <numFmt numFmtId="195" formatCode="#,##0____\:"/>
    <numFmt numFmtId="196" formatCode="#,##0___\"/>
    <numFmt numFmtId="197" formatCode="#,##0.0___\"/>
    <numFmt numFmtId="198" formatCode="[Red][&lt;&gt;0]#,##0;"/>
    <numFmt numFmtId="199" formatCode="[Red][&lt;&gt;0]#,##0.00;"/>
    <numFmt numFmtId="200" formatCode="###,###,###,##0"/>
    <numFmt numFmtId="201" formatCode="0.0%"/>
    <numFmt numFmtId="202" formatCode="#,##0_\"/>
    <numFmt numFmtId="203" formatCode="#,##0.0"/>
  </numFmts>
  <fonts count="54">
    <font>
      <sz val="9"/>
      <name val="Arial PL"/>
      <family val="0"/>
    </font>
    <font>
      <b/>
      <sz val="9"/>
      <name val="Arial PL"/>
      <family val="0"/>
    </font>
    <font>
      <i/>
      <sz val="9"/>
      <name val="Arial PL"/>
      <family val="0"/>
    </font>
    <font>
      <b/>
      <i/>
      <sz val="9"/>
      <name val="Arial PL"/>
      <family val="0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1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sz val="7"/>
      <name val="Arial PL"/>
      <family val="0"/>
    </font>
    <font>
      <b/>
      <sz val="7"/>
      <name val="Arial PL"/>
      <family val="0"/>
    </font>
    <font>
      <sz val="6"/>
      <name val="Arial CE"/>
      <family val="2"/>
    </font>
    <font>
      <sz val="6"/>
      <name val="Arial PL"/>
      <family val="0"/>
    </font>
    <font>
      <b/>
      <i/>
      <sz val="14"/>
      <color indexed="48"/>
      <name val="Monotype Corsiva"/>
      <family val="4"/>
    </font>
    <font>
      <sz val="10"/>
      <name val="Bodoni MT"/>
      <family val="1"/>
    </font>
    <font>
      <b/>
      <sz val="11"/>
      <name val="Harrington"/>
      <family val="5"/>
    </font>
    <font>
      <sz val="10"/>
      <name val="Britannic Bold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201" fontId="6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201" fontId="6" fillId="0" borderId="11" xfId="42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96" fontId="4" fillId="0" borderId="0" xfId="42" applyNumberFormat="1" applyFont="1" applyBorder="1" applyAlignment="1">
      <alignment horizontal="right"/>
    </xf>
    <xf numFmtId="201" fontId="4" fillId="0" borderId="0" xfId="42" applyNumberFormat="1" applyFont="1" applyBorder="1" applyAlignment="1">
      <alignment horizontal="right"/>
    </xf>
    <xf numFmtId="201" fontId="4" fillId="0" borderId="0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196" fontId="6" fillId="0" borderId="0" xfId="42" applyNumberFormat="1" applyFont="1" applyBorder="1" applyAlignment="1">
      <alignment horizontal="center"/>
    </xf>
    <xf numFmtId="1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" fontId="7" fillId="0" borderId="17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6" xfId="0" applyFont="1" applyBorder="1" applyAlignment="1">
      <alignment wrapText="1"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20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wrapText="1"/>
    </xf>
    <xf numFmtId="201" fontId="6" fillId="0" borderId="19" xfId="42" applyNumberFormat="1" applyFont="1" applyBorder="1" applyAlignment="1">
      <alignment horizontal="right"/>
    </xf>
    <xf numFmtId="201" fontId="6" fillId="0" borderId="20" xfId="0" applyNumberFormat="1" applyFont="1" applyBorder="1" applyAlignment="1">
      <alignment horizontal="right" vertical="center"/>
    </xf>
    <xf numFmtId="196" fontId="6" fillId="0" borderId="14" xfId="42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196" fontId="6" fillId="0" borderId="20" xfId="42" applyNumberFormat="1" applyFont="1" applyBorder="1" applyAlignment="1">
      <alignment horizontal="right"/>
    </xf>
    <xf numFmtId="196" fontId="6" fillId="0" borderId="20" xfId="42" applyNumberFormat="1" applyFont="1" applyBorder="1" applyAlignment="1">
      <alignment horizontal="center"/>
    </xf>
    <xf numFmtId="201" fontId="6" fillId="0" borderId="0" xfId="42" applyNumberFormat="1" applyFont="1" applyBorder="1" applyAlignment="1">
      <alignment horizontal="right"/>
    </xf>
    <xf numFmtId="201" fontId="6" fillId="0" borderId="0" xfId="0" applyNumberFormat="1" applyFont="1" applyBorder="1" applyAlignment="1">
      <alignment horizontal="right" vertical="center"/>
    </xf>
    <xf numFmtId="196" fontId="7" fillId="0" borderId="10" xfId="42" applyNumberFormat="1" applyFont="1" applyBorder="1" applyAlignment="1">
      <alignment horizontal="center" vertical="center"/>
    </xf>
    <xf numFmtId="201" fontId="7" fillId="0" borderId="10" xfId="42" applyNumberFormat="1" applyFont="1" applyBorder="1" applyAlignment="1">
      <alignment horizontal="center" vertical="center"/>
    </xf>
    <xf numFmtId="201" fontId="7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96" fontId="4" fillId="0" borderId="0" xfId="0" applyNumberFormat="1" applyFont="1" applyBorder="1" applyAlignment="1">
      <alignment horizontal="left" vertical="center" wrapText="1"/>
    </xf>
    <xf numFmtId="196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96" fontId="4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3" fontId="4" fillId="0" borderId="10" xfId="42" applyNumberFormat="1" applyFont="1" applyBorder="1" applyAlignment="1">
      <alignment horizontal="right"/>
    </xf>
    <xf numFmtId="3" fontId="6" fillId="0" borderId="10" xfId="42" applyNumberFormat="1" applyFont="1" applyBorder="1" applyAlignment="1">
      <alignment horizontal="right"/>
    </xf>
    <xf numFmtId="3" fontId="6" fillId="0" borderId="12" xfId="42" applyNumberFormat="1" applyFont="1" applyBorder="1" applyAlignment="1">
      <alignment horizontal="right"/>
    </xf>
    <xf numFmtId="3" fontId="6" fillId="0" borderId="11" xfId="42" applyNumberFormat="1" applyFont="1" applyBorder="1" applyAlignment="1">
      <alignment horizontal="right"/>
    </xf>
    <xf numFmtId="3" fontId="4" fillId="0" borderId="11" xfId="42" applyNumberFormat="1" applyFont="1" applyBorder="1" applyAlignment="1">
      <alignment horizontal="right"/>
    </xf>
    <xf numFmtId="3" fontId="4" fillId="0" borderId="12" xfId="42" applyNumberFormat="1" applyFont="1" applyBorder="1" applyAlignment="1">
      <alignment horizontal="right"/>
    </xf>
    <xf numFmtId="3" fontId="4" fillId="0" borderId="21" xfId="42" applyNumberFormat="1" applyFont="1" applyBorder="1" applyAlignment="1">
      <alignment horizontal="right"/>
    </xf>
    <xf numFmtId="3" fontId="6" fillId="0" borderId="21" xfId="42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10" xfId="42" applyNumberFormat="1" applyFont="1" applyBorder="1" applyAlignment="1">
      <alignment horizontal="center"/>
    </xf>
    <xf numFmtId="3" fontId="4" fillId="0" borderId="11" xfId="42" applyNumberFormat="1" applyFont="1" applyBorder="1" applyAlignment="1">
      <alignment horizontal="center"/>
    </xf>
    <xf numFmtId="3" fontId="6" fillId="0" borderId="14" xfId="42" applyNumberFormat="1" applyFont="1" applyBorder="1" applyAlignment="1">
      <alignment horizontal="right"/>
    </xf>
    <xf numFmtId="201" fontId="4" fillId="0" borderId="0" xfId="0" applyNumberFormat="1" applyFont="1" applyAlignment="1">
      <alignment horizontal="right"/>
    </xf>
    <xf numFmtId="3" fontId="4" fillId="0" borderId="21" xfId="42" applyNumberFormat="1" applyFont="1" applyBorder="1" applyAlignment="1">
      <alignment horizontal="center"/>
    </xf>
    <xf numFmtId="165" fontId="6" fillId="0" borderId="10" xfId="42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5" fontId="6" fillId="0" borderId="14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165" fontId="6" fillId="0" borderId="11" xfId="42" applyNumberFormat="1" applyFont="1" applyBorder="1" applyAlignment="1">
      <alignment horizontal="right"/>
    </xf>
    <xf numFmtId="165" fontId="4" fillId="0" borderId="11" xfId="42" applyNumberFormat="1" applyFont="1" applyBorder="1" applyAlignment="1">
      <alignment horizontal="right"/>
    </xf>
    <xf numFmtId="165" fontId="6" fillId="0" borderId="17" xfId="42" applyNumberFormat="1" applyFont="1" applyBorder="1" applyAlignment="1">
      <alignment horizontal="right"/>
    </xf>
    <xf numFmtId="165" fontId="6" fillId="0" borderId="18" xfId="42" applyNumberFormat="1" applyFont="1" applyBorder="1" applyAlignment="1">
      <alignment horizontal="right"/>
    </xf>
    <xf numFmtId="165" fontId="4" fillId="0" borderId="17" xfId="42" applyNumberFormat="1" applyFont="1" applyBorder="1" applyAlignment="1">
      <alignment horizontal="right"/>
    </xf>
    <xf numFmtId="0" fontId="14" fillId="0" borderId="12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42" applyNumberFormat="1" applyFont="1" applyBorder="1" applyAlignment="1">
      <alignment horizontal="center" vertical="center"/>
    </xf>
    <xf numFmtId="0" fontId="14" fillId="0" borderId="11" xfId="42" applyNumberFormat="1" applyFont="1" applyBorder="1" applyAlignment="1">
      <alignment horizontal="center" vertical="center"/>
    </xf>
    <xf numFmtId="203" fontId="4" fillId="0" borderId="10" xfId="42" applyNumberFormat="1" applyFont="1" applyBorder="1" applyAlignment="1">
      <alignment horizontal="right"/>
    </xf>
    <xf numFmtId="3" fontId="4" fillId="0" borderId="10" xfId="42" applyNumberFormat="1" applyFont="1" applyBorder="1" applyAlignment="1">
      <alignment horizontal="right" wrapText="1"/>
    </xf>
    <xf numFmtId="165" fontId="4" fillId="0" borderId="17" xfId="42" applyNumberFormat="1" applyFont="1" applyBorder="1" applyAlignment="1">
      <alignment horizontal="right" wrapText="1"/>
    </xf>
    <xf numFmtId="165" fontId="4" fillId="0" borderId="10" xfId="0" applyNumberFormat="1" applyFont="1" applyBorder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7" fillId="0" borderId="13" xfId="0" applyFont="1" applyBorder="1" applyAlignment="1">
      <alignment horizontal="left" wrapText="1" indent="1"/>
    </xf>
    <xf numFmtId="0" fontId="8" fillId="0" borderId="14" xfId="0" applyFont="1" applyBorder="1" applyAlignment="1">
      <alignment horizontal="center"/>
    </xf>
    <xf numFmtId="0" fontId="19" fillId="0" borderId="0" xfId="0" applyFont="1" applyAlignment="1">
      <alignment/>
    </xf>
    <xf numFmtId="0" fontId="9" fillId="0" borderId="22" xfId="0" applyFont="1" applyBorder="1" applyAlignment="1">
      <alignment vertical="top" wrapText="1"/>
    </xf>
    <xf numFmtId="3" fontId="4" fillId="0" borderId="17" xfId="42" applyNumberFormat="1" applyFont="1" applyBorder="1" applyAlignment="1">
      <alignment horizontal="center" vertical="center"/>
    </xf>
    <xf numFmtId="3" fontId="4" fillId="0" borderId="11" xfId="42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right" vertical="top" wrapText="1"/>
    </xf>
    <xf numFmtId="3" fontId="6" fillId="0" borderId="17" xfId="42" applyNumberFormat="1" applyFont="1" applyBorder="1" applyAlignment="1">
      <alignment horizontal="center" vertical="center"/>
    </xf>
    <xf numFmtId="3" fontId="6" fillId="0" borderId="11" xfId="42" applyNumberFormat="1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96" fontId="7" fillId="0" borderId="17" xfId="42" applyNumberFormat="1" applyFont="1" applyBorder="1" applyAlignment="1">
      <alignment horizontal="center" vertical="center"/>
    </xf>
    <xf numFmtId="196" fontId="7" fillId="0" borderId="11" xfId="42" applyNumberFormat="1" applyFont="1" applyBorder="1" applyAlignment="1">
      <alignment horizontal="center" vertical="center"/>
    </xf>
    <xf numFmtId="201" fontId="7" fillId="0" borderId="17" xfId="42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20" fontId="7" fillId="0" borderId="14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"/>
  <sheetViews>
    <sheetView showGridLines="0" tabSelected="1" view="pageBreakPreview" zoomScale="120" zoomScaleSheetLayoutView="120" zoomScalePageLayoutView="0" workbookViewId="0" topLeftCell="A78">
      <selection activeCell="A92" sqref="A92"/>
    </sheetView>
  </sheetViews>
  <sheetFormatPr defaultColWidth="9.25390625" defaultRowHeight="12"/>
  <cols>
    <col min="1" max="1" width="34.125" style="2" customWidth="1"/>
    <col min="2" max="6" width="14.375" style="2" customWidth="1"/>
    <col min="7" max="7" width="15.625" style="2" customWidth="1"/>
    <col min="8" max="10" width="7.00390625" style="2" customWidth="1"/>
    <col min="11" max="16384" width="9.25390625" style="2" customWidth="1"/>
  </cols>
  <sheetData>
    <row r="1" spans="1:20" ht="21.75" customHeight="1">
      <c r="A1" s="118" t="s">
        <v>89</v>
      </c>
      <c r="B1" s="118"/>
      <c r="C1" s="118"/>
      <c r="D1" s="118"/>
      <c r="E1" s="118"/>
      <c r="F1" s="118"/>
      <c r="G1" s="118"/>
      <c r="H1" s="120" t="s">
        <v>88</v>
      </c>
      <c r="I1" s="120"/>
      <c r="J1" s="120"/>
      <c r="K1" s="48"/>
      <c r="L1" s="49"/>
      <c r="M1" s="49"/>
      <c r="N1" s="49"/>
      <c r="O1" s="49"/>
      <c r="P1" s="49"/>
      <c r="Q1" s="49"/>
      <c r="R1" s="49"/>
      <c r="S1" s="49"/>
      <c r="T1" s="49"/>
    </row>
    <row r="2" spans="1:20" ht="21.75" customHeight="1">
      <c r="A2" s="119" t="s">
        <v>82</v>
      </c>
      <c r="B2" s="119"/>
      <c r="C2" s="119"/>
      <c r="D2" s="119"/>
      <c r="E2" s="119"/>
      <c r="F2" s="119"/>
      <c r="G2" s="119"/>
      <c r="H2" s="115"/>
      <c r="I2" s="115"/>
      <c r="J2" s="115"/>
      <c r="K2" s="48"/>
      <c r="L2" s="49"/>
      <c r="M2" s="49"/>
      <c r="N2" s="49"/>
      <c r="O2" s="49"/>
      <c r="P2" s="49"/>
      <c r="Q2" s="49"/>
      <c r="R2" s="49"/>
      <c r="S2" s="49"/>
      <c r="T2" s="49"/>
    </row>
    <row r="3" spans="1:23" ht="60" customHeight="1">
      <c r="A3" s="146" t="s">
        <v>0</v>
      </c>
      <c r="B3" s="29" t="s">
        <v>32</v>
      </c>
      <c r="C3" s="27" t="s">
        <v>34</v>
      </c>
      <c r="D3" s="27" t="s">
        <v>33</v>
      </c>
      <c r="E3" s="27" t="s">
        <v>31</v>
      </c>
      <c r="F3" s="27" t="s">
        <v>73</v>
      </c>
      <c r="G3" s="27" t="s">
        <v>81</v>
      </c>
      <c r="H3" s="27" t="s">
        <v>13</v>
      </c>
      <c r="I3" s="28" t="s">
        <v>40</v>
      </c>
      <c r="J3" s="29" t="s">
        <v>14</v>
      </c>
      <c r="K3" s="126"/>
      <c r="L3" s="127"/>
      <c r="M3" s="127"/>
      <c r="N3" s="127"/>
      <c r="O3" s="127"/>
      <c r="P3" s="127"/>
      <c r="Q3" s="127"/>
      <c r="R3" s="59"/>
      <c r="S3" s="4"/>
      <c r="T3" s="60"/>
      <c r="U3" s="4"/>
      <c r="V3" s="4"/>
      <c r="W3" s="4"/>
    </row>
    <row r="4" spans="1:23" ht="13.5" customHeight="1">
      <c r="A4" s="145"/>
      <c r="B4" s="137" t="s">
        <v>1</v>
      </c>
      <c r="C4" s="138"/>
      <c r="D4" s="138"/>
      <c r="E4" s="138"/>
      <c r="F4" s="138"/>
      <c r="G4" s="139"/>
      <c r="H4" s="142" t="s">
        <v>2</v>
      </c>
      <c r="I4" s="151"/>
      <c r="J4" s="152"/>
      <c r="K4" s="128"/>
      <c r="L4" s="130"/>
      <c r="M4" s="58"/>
      <c r="N4" s="58"/>
      <c r="O4" s="58"/>
      <c r="P4" s="58"/>
      <c r="Q4" s="58"/>
      <c r="R4" s="4"/>
      <c r="S4" s="4"/>
      <c r="T4" s="60"/>
      <c r="U4" s="4"/>
      <c r="V4" s="4"/>
      <c r="W4" s="4"/>
    </row>
    <row r="5" spans="1:23" ht="9" customHeight="1">
      <c r="A5" s="94">
        <v>1</v>
      </c>
      <c r="B5" s="95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7">
        <v>8</v>
      </c>
      <c r="I5" s="98">
        <v>9</v>
      </c>
      <c r="J5" s="98">
        <v>10</v>
      </c>
      <c r="K5" s="128"/>
      <c r="L5" s="130"/>
      <c r="M5" s="58"/>
      <c r="N5" s="58"/>
      <c r="O5" s="58"/>
      <c r="P5" s="58"/>
      <c r="Q5" s="58"/>
      <c r="R5" s="4"/>
      <c r="S5" s="4"/>
      <c r="T5" s="60"/>
      <c r="U5" s="4"/>
      <c r="V5" s="4"/>
      <c r="W5" s="4"/>
    </row>
    <row r="6" spans="1:23" ht="12" customHeight="1">
      <c r="A6" s="8" t="s">
        <v>12</v>
      </c>
      <c r="B6" s="71">
        <f aca="true" t="shared" si="0" ref="B6:G6">SUM(B7,B23,B30)</f>
        <v>17013565.02</v>
      </c>
      <c r="C6" s="71">
        <f t="shared" si="0"/>
        <v>16816238.94</v>
      </c>
      <c r="D6" s="71">
        <f t="shared" si="0"/>
        <v>16816238.94</v>
      </c>
      <c r="E6" s="71">
        <f t="shared" si="0"/>
        <v>528294.5</v>
      </c>
      <c r="F6" s="71">
        <f t="shared" si="0"/>
        <v>0</v>
      </c>
      <c r="G6" s="71">
        <f t="shared" si="0"/>
        <v>60027.57000000001</v>
      </c>
      <c r="H6" s="83">
        <f>100</f>
        <v>100</v>
      </c>
      <c r="I6" s="84">
        <f aca="true" t="shared" si="1" ref="I6:I33">IF(B6=0,0,100*C6/B6)</f>
        <v>98.84018381939333</v>
      </c>
      <c r="J6" s="85"/>
      <c r="K6" s="129"/>
      <c r="L6" s="131"/>
      <c r="M6" s="34"/>
      <c r="N6" s="61"/>
      <c r="O6" s="62"/>
      <c r="P6" s="62"/>
      <c r="Q6" s="62"/>
      <c r="R6" s="4"/>
      <c r="S6" s="4"/>
      <c r="T6" s="60"/>
      <c r="U6" s="4"/>
      <c r="V6" s="4"/>
      <c r="W6" s="4"/>
    </row>
    <row r="7" spans="1:23" ht="12" customHeight="1">
      <c r="A7" s="10" t="s">
        <v>66</v>
      </c>
      <c r="B7" s="70">
        <f aca="true" t="shared" si="2" ref="B7:G7">SUM(B8:B22)</f>
        <v>12883385.15</v>
      </c>
      <c r="C7" s="70">
        <f t="shared" si="2"/>
        <v>12762333.46</v>
      </c>
      <c r="D7" s="70">
        <f t="shared" si="2"/>
        <v>12762333.46</v>
      </c>
      <c r="E7" s="70">
        <f t="shared" si="2"/>
        <v>528294.5</v>
      </c>
      <c r="F7" s="70">
        <f t="shared" si="2"/>
        <v>0</v>
      </c>
      <c r="G7" s="70">
        <f t="shared" si="2"/>
        <v>60027.57000000001</v>
      </c>
      <c r="H7" s="83">
        <f aca="true" t="shared" si="3" ref="H7:H33">IF($C$6=0,0,100*C7/$C$6)</f>
        <v>75.89291223522541</v>
      </c>
      <c r="I7" s="84">
        <f t="shared" si="1"/>
        <v>99.06040463286158</v>
      </c>
      <c r="J7" s="84">
        <f>100</f>
        <v>100</v>
      </c>
      <c r="K7" s="129"/>
      <c r="L7" s="131"/>
      <c r="M7" s="63"/>
      <c r="N7" s="34"/>
      <c r="O7" s="64"/>
      <c r="P7" s="65"/>
      <c r="Q7" s="64"/>
      <c r="R7" s="4"/>
      <c r="S7" s="4"/>
      <c r="T7" s="60"/>
      <c r="U7" s="4"/>
      <c r="V7" s="4"/>
      <c r="W7" s="4"/>
    </row>
    <row r="8" spans="1:23" ht="12" customHeight="1">
      <c r="A8" s="16" t="s">
        <v>35</v>
      </c>
      <c r="B8" s="69">
        <v>0</v>
      </c>
      <c r="C8" s="69">
        <v>-1999.81</v>
      </c>
      <c r="D8" s="69">
        <f>C8</f>
        <v>-1999.81</v>
      </c>
      <c r="E8" s="69"/>
      <c r="F8" s="69"/>
      <c r="G8" s="73"/>
      <c r="H8" s="86">
        <f t="shared" si="3"/>
        <v>-0.0118921359712792</v>
      </c>
      <c r="I8" s="87">
        <f t="shared" si="1"/>
        <v>0</v>
      </c>
      <c r="J8" s="87">
        <f aca="true" t="shared" si="4" ref="J8:J22">IF($C$7=0,0,100*C8/$C$7)</f>
        <v>-0.015669626610743642</v>
      </c>
      <c r="K8" s="129"/>
      <c r="L8" s="131"/>
      <c r="M8" s="63"/>
      <c r="N8" s="66"/>
      <c r="O8" s="64"/>
      <c r="P8" s="65"/>
      <c r="Q8" s="64"/>
      <c r="R8" s="4"/>
      <c r="S8" s="4"/>
      <c r="T8" s="60"/>
      <c r="U8" s="4"/>
      <c r="V8" s="4"/>
      <c r="W8" s="4"/>
    </row>
    <row r="9" spans="1:23" ht="12" customHeight="1">
      <c r="A9" s="17" t="s">
        <v>63</v>
      </c>
      <c r="B9" s="69">
        <v>1071235</v>
      </c>
      <c r="C9" s="69">
        <v>1188131</v>
      </c>
      <c r="D9" s="69">
        <f aca="true" t="shared" si="5" ref="D9:D22">C9</f>
        <v>1188131</v>
      </c>
      <c r="E9" s="69"/>
      <c r="F9" s="69"/>
      <c r="G9" s="69"/>
      <c r="H9" s="86">
        <f t="shared" si="3"/>
        <v>7.065378912842683</v>
      </c>
      <c r="I9" s="87">
        <f t="shared" si="1"/>
        <v>110.9122648158434</v>
      </c>
      <c r="J9" s="87">
        <f t="shared" si="4"/>
        <v>9.309668985878385</v>
      </c>
      <c r="K9" s="129"/>
      <c r="L9" s="131"/>
      <c r="M9" s="63"/>
      <c r="N9" s="66"/>
      <c r="O9" s="64"/>
      <c r="P9" s="65"/>
      <c r="Q9" s="64"/>
      <c r="R9" s="4"/>
      <c r="S9" s="4"/>
      <c r="T9" s="60"/>
      <c r="U9" s="4"/>
      <c r="V9" s="4"/>
      <c r="W9" s="4"/>
    </row>
    <row r="10" spans="1:23" ht="12" customHeight="1">
      <c r="A10" s="18" t="s">
        <v>7</v>
      </c>
      <c r="B10" s="69">
        <v>272400</v>
      </c>
      <c r="C10" s="69">
        <v>348407.64</v>
      </c>
      <c r="D10" s="69">
        <f t="shared" si="5"/>
        <v>348407.64</v>
      </c>
      <c r="E10" s="69">
        <v>56538.5</v>
      </c>
      <c r="F10" s="69">
        <v>0</v>
      </c>
      <c r="G10" s="73">
        <v>17935.31</v>
      </c>
      <c r="H10" s="86">
        <f t="shared" si="3"/>
        <v>2.071852340128559</v>
      </c>
      <c r="I10" s="87">
        <f t="shared" si="1"/>
        <v>127.90295154185021</v>
      </c>
      <c r="J10" s="87">
        <f t="shared" si="4"/>
        <v>2.729968160540447</v>
      </c>
      <c r="K10" s="58"/>
      <c r="L10" s="5"/>
      <c r="M10" s="5"/>
      <c r="N10" s="5"/>
      <c r="O10" s="5"/>
      <c r="P10" s="5"/>
      <c r="Q10" s="5"/>
      <c r="R10" s="4"/>
      <c r="S10" s="4"/>
      <c r="T10" s="60"/>
      <c r="U10" s="4"/>
      <c r="V10" s="4"/>
      <c r="W10" s="4"/>
    </row>
    <row r="11" spans="1:23" ht="12" customHeight="1">
      <c r="A11" s="18" t="s">
        <v>8</v>
      </c>
      <c r="B11" s="69">
        <v>6400000</v>
      </c>
      <c r="C11" s="69">
        <v>5953075.69</v>
      </c>
      <c r="D11" s="69">
        <f t="shared" si="5"/>
        <v>5953075.69</v>
      </c>
      <c r="E11" s="69">
        <v>420901</v>
      </c>
      <c r="F11" s="69">
        <v>0</v>
      </c>
      <c r="G11" s="73">
        <v>42092.26</v>
      </c>
      <c r="H11" s="86">
        <f t="shared" si="3"/>
        <v>35.40075584820395</v>
      </c>
      <c r="I11" s="87">
        <f t="shared" si="1"/>
        <v>93.01680765625</v>
      </c>
      <c r="J11" s="87">
        <f t="shared" si="4"/>
        <v>46.64566796235396</v>
      </c>
      <c r="K11" s="58"/>
      <c r="L11" s="5"/>
      <c r="M11" s="5"/>
      <c r="N11" s="5"/>
      <c r="O11" s="5"/>
      <c r="P11" s="5"/>
      <c r="Q11" s="5"/>
      <c r="R11" s="4"/>
      <c r="S11" s="4"/>
      <c r="T11" s="60"/>
      <c r="U11" s="4"/>
      <c r="V11" s="4"/>
      <c r="W11" s="4"/>
    </row>
    <row r="12" spans="1:23" ht="12" customHeight="1">
      <c r="A12" s="18" t="s">
        <v>9</v>
      </c>
      <c r="B12" s="69">
        <v>26600</v>
      </c>
      <c r="C12" s="69">
        <v>25155.16</v>
      </c>
      <c r="D12" s="69">
        <f t="shared" si="5"/>
        <v>25155.16</v>
      </c>
      <c r="E12" s="69"/>
      <c r="F12" s="69"/>
      <c r="G12" s="73"/>
      <c r="H12" s="86">
        <f t="shared" si="3"/>
        <v>0.1495885024573753</v>
      </c>
      <c r="I12" s="87">
        <f t="shared" si="1"/>
        <v>94.56827067669172</v>
      </c>
      <c r="J12" s="87">
        <f t="shared" si="4"/>
        <v>0.19710470721394235</v>
      </c>
      <c r="K12" s="58"/>
      <c r="L12" s="5"/>
      <c r="M12" s="5"/>
      <c r="N12" s="5"/>
      <c r="O12" s="5"/>
      <c r="P12" s="5"/>
      <c r="Q12" s="5"/>
      <c r="R12" s="4"/>
      <c r="S12" s="4"/>
      <c r="T12" s="60"/>
      <c r="U12" s="4"/>
      <c r="V12" s="4"/>
      <c r="W12" s="4"/>
    </row>
    <row r="13" spans="1:23" ht="12" customHeight="1">
      <c r="A13" s="18" t="s">
        <v>10</v>
      </c>
      <c r="B13" s="69">
        <v>14000</v>
      </c>
      <c r="C13" s="69">
        <v>14227.78</v>
      </c>
      <c r="D13" s="69">
        <f t="shared" si="5"/>
        <v>14227.78</v>
      </c>
      <c r="E13" s="69">
        <v>50855</v>
      </c>
      <c r="F13" s="69">
        <v>0</v>
      </c>
      <c r="G13" s="73">
        <v>0</v>
      </c>
      <c r="H13" s="86">
        <f t="shared" si="3"/>
        <v>0.08460738486628568</v>
      </c>
      <c r="I13" s="87">
        <f t="shared" si="1"/>
        <v>101.627</v>
      </c>
      <c r="J13" s="87">
        <f t="shared" si="4"/>
        <v>0.11148259089603822</v>
      </c>
      <c r="K13" s="58"/>
      <c r="L13" s="5"/>
      <c r="M13" s="5"/>
      <c r="N13" s="5"/>
      <c r="O13" s="5"/>
      <c r="P13" s="5"/>
      <c r="Q13" s="5"/>
      <c r="R13" s="4"/>
      <c r="S13" s="4"/>
      <c r="T13" s="60"/>
      <c r="U13" s="4"/>
      <c r="V13" s="4"/>
      <c r="W13" s="4"/>
    </row>
    <row r="14" spans="1:23" ht="21.75" customHeight="1">
      <c r="A14" s="30" t="s">
        <v>30</v>
      </c>
      <c r="B14" s="69">
        <v>80000</v>
      </c>
      <c r="C14" s="69">
        <v>97324.94</v>
      </c>
      <c r="D14" s="69">
        <f t="shared" si="5"/>
        <v>97324.94</v>
      </c>
      <c r="E14" s="69"/>
      <c r="F14" s="69"/>
      <c r="G14" s="73"/>
      <c r="H14" s="86">
        <f t="shared" si="3"/>
        <v>0.5787556917290091</v>
      </c>
      <c r="I14" s="87">
        <f t="shared" si="1"/>
        <v>121.656175</v>
      </c>
      <c r="J14" s="87">
        <f t="shared" si="4"/>
        <v>0.762595181398747</v>
      </c>
      <c r="K14" s="58"/>
      <c r="L14" s="5"/>
      <c r="M14" s="5"/>
      <c r="N14" s="5"/>
      <c r="O14" s="5"/>
      <c r="P14" s="5"/>
      <c r="Q14" s="5"/>
      <c r="R14" s="4"/>
      <c r="S14" s="4"/>
      <c r="T14" s="60"/>
      <c r="U14" s="4"/>
      <c r="V14" s="4"/>
      <c r="W14" s="4"/>
    </row>
    <row r="15" spans="1:23" ht="12" customHeight="1">
      <c r="A15" s="18" t="s">
        <v>27</v>
      </c>
      <c r="B15" s="69">
        <v>30000</v>
      </c>
      <c r="C15" s="69">
        <v>41127.74</v>
      </c>
      <c r="D15" s="69">
        <f t="shared" si="5"/>
        <v>41127.74</v>
      </c>
      <c r="E15" s="69"/>
      <c r="F15" s="69"/>
      <c r="G15" s="73"/>
      <c r="H15" s="86">
        <f t="shared" si="3"/>
        <v>0.2445715724350905</v>
      </c>
      <c r="I15" s="87">
        <f t="shared" si="1"/>
        <v>137.09246666666667</v>
      </c>
      <c r="J15" s="87">
        <f t="shared" si="4"/>
        <v>0.3222587791558927</v>
      </c>
      <c r="K15" s="58"/>
      <c r="L15" s="5"/>
      <c r="M15" s="5"/>
      <c r="N15" s="5"/>
      <c r="O15" s="5"/>
      <c r="P15" s="5"/>
      <c r="Q15" s="5"/>
      <c r="R15" s="4"/>
      <c r="S15" s="4"/>
      <c r="T15" s="60"/>
      <c r="U15" s="4"/>
      <c r="V15" s="4"/>
      <c r="W15" s="4"/>
    </row>
    <row r="16" spans="1:23" ht="12" customHeight="1">
      <c r="A16" s="18" t="s">
        <v>36</v>
      </c>
      <c r="B16" s="69">
        <v>704800</v>
      </c>
      <c r="C16" s="69">
        <v>795834.36</v>
      </c>
      <c r="D16" s="69">
        <f t="shared" si="5"/>
        <v>795834.36</v>
      </c>
      <c r="E16" s="69"/>
      <c r="F16" s="69"/>
      <c r="G16" s="73"/>
      <c r="H16" s="86">
        <f t="shared" si="3"/>
        <v>4.732534800674044</v>
      </c>
      <c r="I16" s="87">
        <f t="shared" si="1"/>
        <v>112.91633938706016</v>
      </c>
      <c r="J16" s="87">
        <f t="shared" si="4"/>
        <v>6.235806034173314</v>
      </c>
      <c r="K16" s="58"/>
      <c r="L16" s="5"/>
      <c r="M16" s="5"/>
      <c r="N16" s="5"/>
      <c r="O16" s="67"/>
      <c r="P16" s="5"/>
      <c r="Q16" s="67"/>
      <c r="R16" s="4"/>
      <c r="S16" s="4"/>
      <c r="T16" s="60"/>
      <c r="U16" s="4"/>
      <c r="V16" s="4"/>
      <c r="W16" s="4"/>
    </row>
    <row r="17" spans="1:23" ht="12" customHeight="1">
      <c r="A17" s="18" t="s">
        <v>64</v>
      </c>
      <c r="B17" s="69">
        <v>21000</v>
      </c>
      <c r="C17" s="69">
        <v>23771.1</v>
      </c>
      <c r="D17" s="69">
        <f t="shared" si="5"/>
        <v>23771.1</v>
      </c>
      <c r="E17" s="69"/>
      <c r="F17" s="69"/>
      <c r="G17" s="73"/>
      <c r="H17" s="86">
        <f t="shared" si="3"/>
        <v>0.14135800570397936</v>
      </c>
      <c r="I17" s="87">
        <f t="shared" si="1"/>
        <v>113.19571428571429</v>
      </c>
      <c r="J17" s="87">
        <f t="shared" si="4"/>
        <v>0.18625982524672255</v>
      </c>
      <c r="K17" s="55"/>
      <c r="L17" s="5"/>
      <c r="M17" s="5"/>
      <c r="N17" s="5"/>
      <c r="O17" s="67"/>
      <c r="P17" s="5"/>
      <c r="Q17" s="67"/>
      <c r="R17" s="4"/>
      <c r="S17" s="4"/>
      <c r="T17" s="60"/>
      <c r="U17" s="4"/>
      <c r="V17" s="4"/>
      <c r="W17" s="4"/>
    </row>
    <row r="18" spans="1:23" ht="12" customHeight="1">
      <c r="A18" s="19" t="s">
        <v>65</v>
      </c>
      <c r="B18" s="69">
        <v>264300</v>
      </c>
      <c r="C18" s="69">
        <v>264262.6</v>
      </c>
      <c r="D18" s="69">
        <f t="shared" si="5"/>
        <v>264262.6</v>
      </c>
      <c r="E18" s="69"/>
      <c r="F18" s="69"/>
      <c r="G18" s="69"/>
      <c r="H18" s="86">
        <f t="shared" si="3"/>
        <v>1.5714726755660617</v>
      </c>
      <c r="I18" s="87">
        <f t="shared" si="1"/>
        <v>99.9858494135452</v>
      </c>
      <c r="J18" s="87">
        <f t="shared" si="4"/>
        <v>2.0706448458525073</v>
      </c>
      <c r="K18" s="58"/>
      <c r="L18" s="5"/>
      <c r="M18" s="5"/>
      <c r="N18" s="5"/>
      <c r="O18" s="67"/>
      <c r="P18" s="5"/>
      <c r="Q18" s="67"/>
      <c r="R18" s="4"/>
      <c r="S18" s="4"/>
      <c r="T18" s="60"/>
      <c r="U18" s="4"/>
      <c r="V18" s="4"/>
      <c r="W18" s="4"/>
    </row>
    <row r="19" spans="1:23" ht="12" customHeight="1">
      <c r="A19" s="18" t="s">
        <v>80</v>
      </c>
      <c r="B19" s="69">
        <v>683435</v>
      </c>
      <c r="C19" s="69">
        <v>691510.87</v>
      </c>
      <c r="D19" s="69">
        <f t="shared" si="5"/>
        <v>691510.87</v>
      </c>
      <c r="E19" s="69"/>
      <c r="F19" s="69"/>
      <c r="G19" s="73"/>
      <c r="H19" s="86">
        <f t="shared" si="3"/>
        <v>4.112161301152397</v>
      </c>
      <c r="I19" s="87">
        <f t="shared" si="1"/>
        <v>101.18165882636974</v>
      </c>
      <c r="J19" s="87">
        <f t="shared" si="4"/>
        <v>5.418373310549746</v>
      </c>
      <c r="K19" s="58"/>
      <c r="L19" s="5"/>
      <c r="M19" s="5"/>
      <c r="N19" s="5"/>
      <c r="O19" s="67"/>
      <c r="P19" s="5"/>
      <c r="Q19" s="67"/>
      <c r="R19" s="4"/>
      <c r="S19" s="4"/>
      <c r="T19" s="60"/>
      <c r="U19" s="4"/>
      <c r="V19" s="4"/>
      <c r="W19" s="4"/>
    </row>
    <row r="20" spans="1:23" ht="12" customHeight="1">
      <c r="A20" s="18" t="s">
        <v>15</v>
      </c>
      <c r="B20" s="69">
        <v>887713.49</v>
      </c>
      <c r="C20" s="69">
        <v>887508.49</v>
      </c>
      <c r="D20" s="69">
        <f t="shared" si="5"/>
        <v>887508.49</v>
      </c>
      <c r="E20" s="69"/>
      <c r="F20" s="69"/>
      <c r="G20" s="73"/>
      <c r="H20" s="86">
        <f t="shared" si="3"/>
        <v>5.2776871996563095</v>
      </c>
      <c r="I20" s="87">
        <f t="shared" si="1"/>
        <v>99.97690696352942</v>
      </c>
      <c r="J20" s="87">
        <f t="shared" si="4"/>
        <v>6.954123967859401</v>
      </c>
      <c r="K20" s="68"/>
      <c r="L20" s="5"/>
      <c r="M20" s="5"/>
      <c r="N20" s="5"/>
      <c r="O20" s="67"/>
      <c r="P20" s="5"/>
      <c r="Q20" s="67"/>
      <c r="R20" s="4"/>
      <c r="S20" s="4"/>
      <c r="T20" s="60"/>
      <c r="U20" s="4"/>
      <c r="V20" s="4"/>
      <c r="W20" s="4"/>
    </row>
    <row r="21" spans="1:23" ht="12" customHeight="1">
      <c r="A21" s="18" t="s">
        <v>83</v>
      </c>
      <c r="B21" s="69">
        <v>253142</v>
      </c>
      <c r="C21" s="69">
        <v>252078.89</v>
      </c>
      <c r="D21" s="69">
        <f t="shared" si="5"/>
        <v>252078.89</v>
      </c>
      <c r="E21" s="69"/>
      <c r="F21" s="69"/>
      <c r="G21" s="73"/>
      <c r="H21" s="86">
        <f t="shared" si="3"/>
        <v>1.4990206246439073</v>
      </c>
      <c r="I21" s="87">
        <f t="shared" si="1"/>
        <v>99.58003413104107</v>
      </c>
      <c r="J21" s="87">
        <f t="shared" si="4"/>
        <v>1.975178683350278</v>
      </c>
      <c r="K21" s="68"/>
      <c r="L21" s="5"/>
      <c r="M21" s="5"/>
      <c r="N21" s="5"/>
      <c r="O21" s="67"/>
      <c r="P21" s="5"/>
      <c r="Q21" s="67"/>
      <c r="R21" s="4"/>
      <c r="S21" s="4"/>
      <c r="T21" s="60"/>
      <c r="U21" s="4"/>
      <c r="V21" s="4"/>
      <c r="W21" s="4"/>
    </row>
    <row r="22" spans="1:23" ht="12" customHeight="1">
      <c r="A22" s="18" t="s">
        <v>11</v>
      </c>
      <c r="B22" s="69">
        <v>2174759.66</v>
      </c>
      <c r="C22" s="69">
        <v>2181917.01</v>
      </c>
      <c r="D22" s="69">
        <f t="shared" si="5"/>
        <v>2181917.01</v>
      </c>
      <c r="E22" s="69"/>
      <c r="F22" s="69"/>
      <c r="G22" s="73"/>
      <c r="H22" s="86">
        <f t="shared" si="3"/>
        <v>12.975059511137033</v>
      </c>
      <c r="I22" s="87">
        <f t="shared" si="1"/>
        <v>100.32910993024394</v>
      </c>
      <c r="J22" s="87">
        <f t="shared" si="4"/>
        <v>17.09653659214135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" customHeight="1">
      <c r="A23" s="10" t="s">
        <v>28</v>
      </c>
      <c r="B23" s="70">
        <f aca="true" t="shared" si="6" ref="B23:G23">SUM(B24:B29)</f>
        <v>1808901.8699999999</v>
      </c>
      <c r="C23" s="70">
        <f t="shared" si="6"/>
        <v>1732627.48</v>
      </c>
      <c r="D23" s="70">
        <f t="shared" si="6"/>
        <v>1732627.48</v>
      </c>
      <c r="E23" s="70">
        <f t="shared" si="6"/>
        <v>0</v>
      </c>
      <c r="F23" s="70">
        <f t="shared" si="6"/>
        <v>0</v>
      </c>
      <c r="G23" s="70">
        <f t="shared" si="6"/>
        <v>0</v>
      </c>
      <c r="H23" s="88">
        <f t="shared" si="3"/>
        <v>10.303299603329732</v>
      </c>
      <c r="I23" s="84">
        <f t="shared" si="1"/>
        <v>95.78338707781866</v>
      </c>
      <c r="J23" s="8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" customHeight="1">
      <c r="A24" s="12" t="s">
        <v>39</v>
      </c>
      <c r="B24" s="69">
        <v>1213004.46</v>
      </c>
      <c r="C24" s="69">
        <v>1134082.31</v>
      </c>
      <c r="D24" s="73">
        <f aca="true" t="shared" si="7" ref="D24:D29">C24</f>
        <v>1134082.31</v>
      </c>
      <c r="E24" s="79"/>
      <c r="F24" s="79"/>
      <c r="G24" s="79"/>
      <c r="H24" s="86">
        <f t="shared" si="3"/>
        <v>6.743971193834618</v>
      </c>
      <c r="I24" s="87">
        <f t="shared" si="1"/>
        <v>93.49366365891186</v>
      </c>
      <c r="J24" s="81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" customHeight="1">
      <c r="A25" s="11" t="s">
        <v>37</v>
      </c>
      <c r="B25" s="69">
        <v>6000</v>
      </c>
      <c r="C25" s="69">
        <v>5795</v>
      </c>
      <c r="D25" s="73">
        <f t="shared" si="7"/>
        <v>5795</v>
      </c>
      <c r="E25" s="79"/>
      <c r="F25" s="79"/>
      <c r="G25" s="79"/>
      <c r="H25" s="86">
        <f t="shared" si="3"/>
        <v>0.034460737746867434</v>
      </c>
      <c r="I25" s="87">
        <f t="shared" si="1"/>
        <v>96.58333333333333</v>
      </c>
      <c r="J25" s="8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" customHeight="1">
      <c r="A26" s="12" t="s">
        <v>38</v>
      </c>
      <c r="B26" s="69">
        <v>406005</v>
      </c>
      <c r="C26" s="69">
        <v>397080.46</v>
      </c>
      <c r="D26" s="73">
        <f t="shared" si="7"/>
        <v>397080.46</v>
      </c>
      <c r="E26" s="79"/>
      <c r="F26" s="79"/>
      <c r="G26" s="79"/>
      <c r="H26" s="86">
        <f t="shared" si="3"/>
        <v>2.361291733643742</v>
      </c>
      <c r="I26" s="87">
        <f t="shared" si="1"/>
        <v>97.80186450905776</v>
      </c>
      <c r="J26" s="8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" customHeight="1">
      <c r="A27" s="11" t="s">
        <v>37</v>
      </c>
      <c r="B27" s="69">
        <v>0</v>
      </c>
      <c r="C27" s="69">
        <v>0</v>
      </c>
      <c r="D27" s="73">
        <f t="shared" si="7"/>
        <v>0</v>
      </c>
      <c r="E27" s="79"/>
      <c r="F27" s="79"/>
      <c r="G27" s="79"/>
      <c r="H27" s="86">
        <f t="shared" si="3"/>
        <v>0</v>
      </c>
      <c r="I27" s="87">
        <f t="shared" si="1"/>
        <v>0</v>
      </c>
      <c r="J27" s="8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" customHeight="1">
      <c r="A28" s="12" t="s">
        <v>41</v>
      </c>
      <c r="B28" s="69">
        <v>183892.41</v>
      </c>
      <c r="C28" s="69">
        <v>195669.71</v>
      </c>
      <c r="D28" s="73">
        <f t="shared" si="7"/>
        <v>195669.71</v>
      </c>
      <c r="E28" s="79"/>
      <c r="F28" s="79"/>
      <c r="G28" s="79"/>
      <c r="H28" s="86">
        <f t="shared" si="3"/>
        <v>1.1635759381045045</v>
      </c>
      <c r="I28" s="87">
        <f t="shared" si="1"/>
        <v>106.40445138545957</v>
      </c>
      <c r="J28" s="77"/>
      <c r="K28" s="58"/>
      <c r="L28" s="58"/>
      <c r="M28" s="56"/>
      <c r="N28" s="56"/>
      <c r="O28" s="56"/>
      <c r="P28" s="56"/>
      <c r="Q28" s="56"/>
      <c r="R28" s="4"/>
      <c r="S28" s="4"/>
      <c r="T28" s="4"/>
      <c r="U28" s="4"/>
      <c r="V28" s="4"/>
      <c r="W28" s="4"/>
    </row>
    <row r="29" spans="1:23" ht="12" customHeight="1">
      <c r="A29" s="11" t="s">
        <v>37</v>
      </c>
      <c r="B29" s="69">
        <v>0</v>
      </c>
      <c r="C29" s="69">
        <v>0</v>
      </c>
      <c r="D29" s="73">
        <f t="shared" si="7"/>
        <v>0</v>
      </c>
      <c r="E29" s="79"/>
      <c r="F29" s="79"/>
      <c r="G29" s="79"/>
      <c r="H29" s="86">
        <f t="shared" si="3"/>
        <v>0</v>
      </c>
      <c r="I29" s="87">
        <f t="shared" si="1"/>
        <v>0</v>
      </c>
      <c r="J29" s="77"/>
      <c r="K29" s="58"/>
      <c r="L29" s="58"/>
      <c r="M29" s="56"/>
      <c r="N29" s="56"/>
      <c r="O29" s="56"/>
      <c r="P29" s="56"/>
      <c r="Q29" s="56"/>
      <c r="R29" s="4"/>
      <c r="S29" s="4"/>
      <c r="T29" s="4"/>
      <c r="U29" s="4"/>
      <c r="V29" s="4"/>
      <c r="W29" s="4"/>
    </row>
    <row r="30" spans="1:23" ht="12" customHeight="1">
      <c r="A30" s="8" t="s">
        <v>29</v>
      </c>
      <c r="B30" s="71">
        <f>SUM(B31:B35)</f>
        <v>2321278</v>
      </c>
      <c r="C30" s="71">
        <f>C32</f>
        <v>2321278</v>
      </c>
      <c r="D30" s="71">
        <f>SUM(D32:D35)</f>
        <v>2321278</v>
      </c>
      <c r="E30" s="76"/>
      <c r="F30" s="76"/>
      <c r="G30" s="76"/>
      <c r="H30" s="88">
        <f t="shared" si="3"/>
        <v>13.803788161444855</v>
      </c>
      <c r="I30" s="84">
        <f t="shared" si="1"/>
        <v>100</v>
      </c>
      <c r="J30" s="77"/>
      <c r="K30" s="58"/>
      <c r="L30" s="58"/>
      <c r="M30" s="56"/>
      <c r="N30" s="56"/>
      <c r="O30" s="56"/>
      <c r="P30" s="56"/>
      <c r="Q30" s="56"/>
      <c r="R30" s="4"/>
      <c r="S30" s="4"/>
      <c r="T30" s="4"/>
      <c r="U30" s="4"/>
      <c r="V30" s="4"/>
      <c r="W30" s="4"/>
    </row>
    <row r="31" spans="1:23" ht="12" customHeight="1">
      <c r="A31" s="20" t="s">
        <v>69</v>
      </c>
      <c r="B31" s="74">
        <v>0</v>
      </c>
      <c r="C31" s="74">
        <v>0</v>
      </c>
      <c r="D31" s="75">
        <f>C31</f>
        <v>0</v>
      </c>
      <c r="E31" s="82"/>
      <c r="F31" s="82"/>
      <c r="G31" s="82"/>
      <c r="H31" s="86">
        <f t="shared" si="3"/>
        <v>0</v>
      </c>
      <c r="I31" s="87">
        <f t="shared" si="1"/>
        <v>0</v>
      </c>
      <c r="J31" s="7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" customHeight="1">
      <c r="A32" s="21" t="s">
        <v>42</v>
      </c>
      <c r="B32" s="69">
        <v>2321278</v>
      </c>
      <c r="C32" s="69">
        <v>2321278</v>
      </c>
      <c r="D32" s="75">
        <f>C32</f>
        <v>2321278</v>
      </c>
      <c r="E32" s="78"/>
      <c r="F32" s="78"/>
      <c r="G32" s="79"/>
      <c r="H32" s="86">
        <f t="shared" si="3"/>
        <v>13.803788161444855</v>
      </c>
      <c r="I32" s="87">
        <f t="shared" si="1"/>
        <v>100</v>
      </c>
      <c r="J32" s="7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" customHeight="1">
      <c r="A33" s="9" t="s">
        <v>71</v>
      </c>
      <c r="B33" s="69">
        <v>0</v>
      </c>
      <c r="C33" s="69">
        <v>0</v>
      </c>
      <c r="D33" s="75">
        <f>C33</f>
        <v>0</v>
      </c>
      <c r="E33" s="78"/>
      <c r="F33" s="78"/>
      <c r="G33" s="79"/>
      <c r="H33" s="86">
        <f t="shared" si="3"/>
        <v>0</v>
      </c>
      <c r="I33" s="87">
        <f t="shared" si="1"/>
        <v>0</v>
      </c>
      <c r="J33" s="7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" customHeight="1">
      <c r="A34" s="9" t="s">
        <v>70</v>
      </c>
      <c r="B34" s="73">
        <v>0</v>
      </c>
      <c r="C34" s="69">
        <v>0</v>
      </c>
      <c r="D34" s="75">
        <f>C34</f>
        <v>0</v>
      </c>
      <c r="E34" s="78"/>
      <c r="F34" s="78"/>
      <c r="G34" s="78"/>
      <c r="H34" s="106">
        <f>IF($C$6=0,0,100*C34/$C$6)</f>
        <v>0</v>
      </c>
      <c r="I34" s="106">
        <f>IF(B34=0,0,100*C34/B34)</f>
        <v>0</v>
      </c>
      <c r="J34" s="7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" customHeight="1">
      <c r="A35" s="11" t="s">
        <v>72</v>
      </c>
      <c r="B35" s="69">
        <v>0</v>
      </c>
      <c r="C35" s="69">
        <v>0</v>
      </c>
      <c r="D35" s="75">
        <f>C35</f>
        <v>0</v>
      </c>
      <c r="E35" s="78"/>
      <c r="F35" s="78"/>
      <c r="G35" s="78"/>
      <c r="H35" s="106">
        <f>IF($C$6=0,0,100*C35/$C$6)</f>
        <v>0</v>
      </c>
      <c r="I35" s="106">
        <f>IF(B35=0,0,100*C35/B35)</f>
        <v>0</v>
      </c>
      <c r="J35" s="7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24.75" customHeight="1">
      <c r="A36" s="144" t="s">
        <v>0</v>
      </c>
      <c r="B36" s="132" t="s">
        <v>32</v>
      </c>
      <c r="C36" s="154" t="s">
        <v>43</v>
      </c>
      <c r="D36" s="156"/>
      <c r="E36" s="135" t="s">
        <v>44</v>
      </c>
      <c r="F36" s="136"/>
      <c r="G36" s="132" t="s">
        <v>67</v>
      </c>
      <c r="H36" s="132" t="s">
        <v>13</v>
      </c>
      <c r="I36" s="153" t="s">
        <v>40</v>
      </c>
      <c r="J36" s="31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3.5" customHeight="1">
      <c r="A37" s="133"/>
      <c r="B37" s="133"/>
      <c r="C37" s="157"/>
      <c r="D37" s="158"/>
      <c r="E37" s="154" t="s">
        <v>26</v>
      </c>
      <c r="F37" s="35" t="s">
        <v>45</v>
      </c>
      <c r="G37" s="133"/>
      <c r="H37" s="133"/>
      <c r="I37" s="133"/>
      <c r="J37" s="3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8" customHeight="1">
      <c r="A38" s="133"/>
      <c r="B38" s="134"/>
      <c r="C38" s="159"/>
      <c r="D38" s="160"/>
      <c r="E38" s="155"/>
      <c r="F38" s="33" t="s">
        <v>46</v>
      </c>
      <c r="G38" s="134"/>
      <c r="H38" s="134"/>
      <c r="I38" s="134"/>
      <c r="J38" s="3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9.75" customHeight="1">
      <c r="A39" s="145"/>
      <c r="B39" s="137" t="s">
        <v>1</v>
      </c>
      <c r="C39" s="138"/>
      <c r="D39" s="138"/>
      <c r="E39" s="138"/>
      <c r="F39" s="138"/>
      <c r="G39" s="139"/>
      <c r="H39" s="142" t="s">
        <v>2</v>
      </c>
      <c r="I39" s="143"/>
      <c r="J39" s="3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9" customHeight="1">
      <c r="A40" s="99">
        <v>1</v>
      </c>
      <c r="B40" s="100">
        <v>2</v>
      </c>
      <c r="C40" s="161">
        <v>3</v>
      </c>
      <c r="D40" s="162"/>
      <c r="E40" s="101">
        <v>4</v>
      </c>
      <c r="F40" s="101">
        <v>5</v>
      </c>
      <c r="G40" s="101">
        <v>6</v>
      </c>
      <c r="H40" s="102">
        <v>7</v>
      </c>
      <c r="I40" s="103">
        <v>8</v>
      </c>
      <c r="J40" s="32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" customHeight="1">
      <c r="A41" s="10" t="s">
        <v>47</v>
      </c>
      <c r="B41" s="70">
        <f aca="true" t="shared" si="8" ref="B41:G41">SUM(B42,B44)</f>
        <v>20414194.66</v>
      </c>
      <c r="C41" s="121">
        <f>SUM(C42,C44)</f>
        <v>19381249.64</v>
      </c>
      <c r="D41" s="122"/>
      <c r="E41" s="70">
        <f t="shared" si="8"/>
        <v>661475.2599999999</v>
      </c>
      <c r="F41" s="70">
        <f t="shared" si="8"/>
        <v>0</v>
      </c>
      <c r="G41" s="70">
        <f t="shared" si="8"/>
        <v>0</v>
      </c>
      <c r="H41" s="89">
        <f aca="true" t="shared" si="9" ref="H41:H51">IF($C$41=0,0,100*C41/$C$41)</f>
        <v>100</v>
      </c>
      <c r="I41" s="84">
        <f aca="true" t="shared" si="10" ref="I41:I51">IF(B41=0,0,100*C41/B41)</f>
        <v>94.94006480684749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" customHeight="1">
      <c r="A42" s="36" t="s">
        <v>48</v>
      </c>
      <c r="B42" s="70">
        <f>B43</f>
        <v>4400460.61</v>
      </c>
      <c r="C42" s="121">
        <f>C43</f>
        <v>4097846.41</v>
      </c>
      <c r="D42" s="122"/>
      <c r="E42" s="70">
        <v>6665.2</v>
      </c>
      <c r="F42" s="70">
        <f>F43</f>
        <v>0</v>
      </c>
      <c r="G42" s="70">
        <f>G43</f>
        <v>0</v>
      </c>
      <c r="H42" s="89">
        <f t="shared" si="9"/>
        <v>21.143354975123266</v>
      </c>
      <c r="I42" s="84">
        <f t="shared" si="10"/>
        <v>93.12312444492032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" customHeight="1">
      <c r="A43" s="9" t="s">
        <v>49</v>
      </c>
      <c r="B43" s="69">
        <v>4400460.61</v>
      </c>
      <c r="C43" s="116">
        <v>4097846.41</v>
      </c>
      <c r="D43" s="117"/>
      <c r="E43" s="69">
        <v>0</v>
      </c>
      <c r="F43" s="69">
        <v>0</v>
      </c>
      <c r="G43" s="73"/>
      <c r="H43" s="90">
        <f t="shared" si="9"/>
        <v>21.143354975123266</v>
      </c>
      <c r="I43" s="87">
        <f t="shared" si="10"/>
        <v>93.12312444492032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" customHeight="1">
      <c r="A44" s="10" t="s">
        <v>50</v>
      </c>
      <c r="B44" s="70">
        <f>SUM(B45,B47,B48,B49,B51)</f>
        <v>16013734.05</v>
      </c>
      <c r="C44" s="121">
        <f>SUM(C45,D47:D49,C51)</f>
        <v>15283403.23</v>
      </c>
      <c r="D44" s="122"/>
      <c r="E44" s="70">
        <f>SUM(E45,E48,E49,E51)</f>
        <v>654810.0599999999</v>
      </c>
      <c r="F44" s="70">
        <f>SUM(F45,F47:F49,F51)</f>
        <v>0</v>
      </c>
      <c r="G44" s="70">
        <f>SUM(G45,G47:G49,G51)</f>
        <v>0</v>
      </c>
      <c r="H44" s="89">
        <f t="shared" si="9"/>
        <v>78.85664502487673</v>
      </c>
      <c r="I44" s="84">
        <f t="shared" si="10"/>
        <v>95.43934713965103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" customHeight="1">
      <c r="A45" s="21" t="s">
        <v>84</v>
      </c>
      <c r="B45" s="69">
        <v>6929644.37</v>
      </c>
      <c r="C45" s="116">
        <v>6838770.36</v>
      </c>
      <c r="D45" s="117"/>
      <c r="E45" s="69">
        <v>437656.72</v>
      </c>
      <c r="F45" s="69">
        <v>0</v>
      </c>
      <c r="G45" s="73">
        <v>0</v>
      </c>
      <c r="H45" s="90">
        <f t="shared" si="9"/>
        <v>35.2854975144936</v>
      </c>
      <c r="I45" s="87">
        <f t="shared" si="10"/>
        <v>98.68861942766624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" customHeight="1">
      <c r="A46" s="21" t="s">
        <v>51</v>
      </c>
      <c r="B46" s="69">
        <v>5088013.79</v>
      </c>
      <c r="C46" s="116">
        <v>2066231.69</v>
      </c>
      <c r="D46" s="117"/>
      <c r="E46" s="69">
        <v>0</v>
      </c>
      <c r="F46" s="69">
        <v>0</v>
      </c>
      <c r="G46" s="73">
        <v>0</v>
      </c>
      <c r="H46" s="90">
        <f t="shared" si="9"/>
        <v>10.66098279718562</v>
      </c>
      <c r="I46" s="87">
        <f t="shared" si="10"/>
        <v>40.60978950294865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" customHeight="1">
      <c r="A47" s="9" t="s">
        <v>85</v>
      </c>
      <c r="B47" s="69">
        <v>993394.62</v>
      </c>
      <c r="C47" s="116">
        <v>963585.56</v>
      </c>
      <c r="D47" s="117"/>
      <c r="E47" s="69">
        <v>65529.39</v>
      </c>
      <c r="F47" s="69">
        <v>0</v>
      </c>
      <c r="G47" s="73">
        <v>0</v>
      </c>
      <c r="H47" s="90">
        <f t="shared" si="9"/>
        <v>4.971741130723085</v>
      </c>
      <c r="I47" s="87">
        <f t="shared" si="10"/>
        <v>96.99927305827366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" customHeight="1">
      <c r="A48" s="9" t="s">
        <v>52</v>
      </c>
      <c r="B48" s="69">
        <v>978237</v>
      </c>
      <c r="C48" s="116">
        <v>999759.87</v>
      </c>
      <c r="D48" s="117"/>
      <c r="E48" s="69">
        <v>0</v>
      </c>
      <c r="F48" s="69">
        <v>0</v>
      </c>
      <c r="G48" s="69">
        <v>0</v>
      </c>
      <c r="H48" s="90">
        <f t="shared" si="9"/>
        <v>5.158387041961655</v>
      </c>
      <c r="I48" s="87">
        <f t="shared" si="10"/>
        <v>102.20016928413054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" customHeight="1">
      <c r="A49" s="9" t="s">
        <v>53</v>
      </c>
      <c r="B49" s="69">
        <v>20000</v>
      </c>
      <c r="C49" s="116">
        <v>15187.53</v>
      </c>
      <c r="D49" s="117"/>
      <c r="E49" s="69">
        <v>0</v>
      </c>
      <c r="F49" s="69">
        <v>0</v>
      </c>
      <c r="G49" s="69">
        <v>0</v>
      </c>
      <c r="H49" s="90">
        <f t="shared" si="9"/>
        <v>0.07836197501246364</v>
      </c>
      <c r="I49" s="87">
        <f t="shared" si="10"/>
        <v>75.93765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" customHeight="1">
      <c r="A50" s="9" t="s">
        <v>79</v>
      </c>
      <c r="B50" s="69">
        <v>0</v>
      </c>
      <c r="C50" s="116">
        <v>0</v>
      </c>
      <c r="D50" s="117"/>
      <c r="E50" s="69">
        <v>0</v>
      </c>
      <c r="F50" s="69">
        <v>0</v>
      </c>
      <c r="G50" s="69">
        <v>0</v>
      </c>
      <c r="H50" s="90">
        <f t="shared" si="9"/>
        <v>0</v>
      </c>
      <c r="I50" s="87">
        <f t="shared" si="10"/>
        <v>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" customHeight="1">
      <c r="A51" s="9" t="s">
        <v>54</v>
      </c>
      <c r="B51" s="69">
        <v>7092458.06</v>
      </c>
      <c r="C51" s="116">
        <v>8444632.87</v>
      </c>
      <c r="D51" s="117"/>
      <c r="E51" s="69">
        <v>217153.34</v>
      </c>
      <c r="F51" s="69">
        <v>0</v>
      </c>
      <c r="G51" s="73">
        <v>0</v>
      </c>
      <c r="H51" s="90">
        <f t="shared" si="9"/>
        <v>43.57114751038313</v>
      </c>
      <c r="I51" s="87">
        <f t="shared" si="10"/>
        <v>119.06496730133642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" customHeight="1">
      <c r="A52" s="113" t="s">
        <v>4</v>
      </c>
      <c r="B52" s="80">
        <f>SUM(B6-B41)</f>
        <v>-3400629.6400000006</v>
      </c>
      <c r="C52" s="121">
        <f>SUM(C6-C41)</f>
        <v>-2565010.6999999993</v>
      </c>
      <c r="D52" s="122"/>
      <c r="E52" s="39" t="s">
        <v>3</v>
      </c>
      <c r="F52" s="39" t="s">
        <v>3</v>
      </c>
      <c r="G52" s="39" t="s">
        <v>3</v>
      </c>
      <c r="H52" s="37"/>
      <c r="I52" s="38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8.25" customHeight="1">
      <c r="A53" s="40"/>
      <c r="B53" s="41"/>
      <c r="C53" s="41"/>
      <c r="D53" s="41"/>
      <c r="E53" s="42"/>
      <c r="F53" s="42"/>
      <c r="G53" s="42"/>
      <c r="H53" s="43"/>
      <c r="I53" s="4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19" ht="12" customHeight="1">
      <c r="A54" s="146" t="s">
        <v>0</v>
      </c>
      <c r="B54" s="45" t="s">
        <v>55</v>
      </c>
      <c r="C54" s="45" t="s">
        <v>5</v>
      </c>
      <c r="D54" s="46" t="s">
        <v>13</v>
      </c>
      <c r="E54" s="47" t="s">
        <v>6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9.75" customHeight="1">
      <c r="A55" s="147"/>
      <c r="B55" s="148" t="s">
        <v>68</v>
      </c>
      <c r="C55" s="149"/>
      <c r="D55" s="150" t="s">
        <v>2</v>
      </c>
      <c r="E55" s="139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5.25" customHeight="1">
      <c r="A56" s="95">
        <v>1</v>
      </c>
      <c r="B56" s="104">
        <v>2</v>
      </c>
      <c r="C56" s="104">
        <v>3</v>
      </c>
      <c r="D56" s="105">
        <v>4</v>
      </c>
      <c r="E56" s="95">
        <v>5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s="22" customFormat="1" ht="12" customHeight="1">
      <c r="A57" s="10" t="s">
        <v>16</v>
      </c>
      <c r="B57" s="70">
        <f>SUM(B58-B72)</f>
        <v>3963001.96</v>
      </c>
      <c r="C57" s="70">
        <f>SUM(C58-C72)</f>
        <v>3963001.96</v>
      </c>
      <c r="D57" s="3"/>
      <c r="E57" s="1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5" s="23" customFormat="1" ht="12" customHeight="1">
      <c r="A58" s="10" t="s">
        <v>56</v>
      </c>
      <c r="B58" s="72">
        <f>SUM(B59:B63,B65:B70)</f>
        <v>4313001.96</v>
      </c>
      <c r="C58" s="72">
        <f>SUM(C59:C63,C65:C70)</f>
        <v>4313001.96</v>
      </c>
      <c r="D58" s="91">
        <f>100</f>
        <v>100</v>
      </c>
      <c r="E58" s="84">
        <f>IF(B58=0,0,100*C58/B58)</f>
        <v>100</v>
      </c>
    </row>
    <row r="59" spans="1:19" s="22" customFormat="1" ht="12" customHeight="1">
      <c r="A59" s="21" t="s">
        <v>57</v>
      </c>
      <c r="B59" s="69">
        <v>0</v>
      </c>
      <c r="C59" s="69">
        <v>0</v>
      </c>
      <c r="D59" s="93">
        <f>IF($C$58=0,0,100*C59/$C$58)</f>
        <v>0</v>
      </c>
      <c r="E59" s="87">
        <f>IF(B59=0,0,100*C59/B59)</f>
        <v>0</v>
      </c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1:19" s="110" customFormat="1" ht="30" customHeight="1">
      <c r="A60" s="112" t="s">
        <v>75</v>
      </c>
      <c r="B60" s="107">
        <v>0</v>
      </c>
      <c r="C60" s="107">
        <v>0</v>
      </c>
      <c r="D60" s="108">
        <f aca="true" t="shared" si="11" ref="D60:D71">IF($C$58=0,0,100*C60/$C$58)</f>
        <v>0</v>
      </c>
      <c r="E60" s="109">
        <f>IF(B60=0,0,100*C60/B60)</f>
        <v>0</v>
      </c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</row>
    <row r="61" spans="1:19" s="22" customFormat="1" ht="38.25" customHeight="1">
      <c r="A61" s="112" t="s">
        <v>74</v>
      </c>
      <c r="B61" s="69">
        <v>0</v>
      </c>
      <c r="C61" s="69">
        <v>0</v>
      </c>
      <c r="D61" s="93">
        <f t="shared" si="11"/>
        <v>0</v>
      </c>
      <c r="E61" s="87">
        <f>IF(B61=0,0,100*C61/B61)</f>
        <v>0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s="22" customFormat="1" ht="12" customHeight="1">
      <c r="A62" s="9" t="s">
        <v>17</v>
      </c>
      <c r="B62" s="69">
        <v>0</v>
      </c>
      <c r="C62" s="69">
        <v>0</v>
      </c>
      <c r="D62" s="93">
        <f t="shared" si="11"/>
        <v>0</v>
      </c>
      <c r="E62" s="87">
        <f aca="true" t="shared" si="12" ref="E62:E71">IF(B62=0,0,100*C62/B62)</f>
        <v>0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1:19" s="22" customFormat="1" ht="12" customHeight="1">
      <c r="A63" s="9" t="s">
        <v>18</v>
      </c>
      <c r="B63" s="69">
        <f>B64</f>
        <v>3940035.82</v>
      </c>
      <c r="C63" s="69">
        <f>C64</f>
        <v>3940035.82</v>
      </c>
      <c r="D63" s="93">
        <f t="shared" si="11"/>
        <v>91.35251633412196</v>
      </c>
      <c r="E63" s="87">
        <f t="shared" si="12"/>
        <v>100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1:19" s="22" customFormat="1" ht="12" customHeight="1">
      <c r="A64" s="9" t="s">
        <v>58</v>
      </c>
      <c r="B64" s="69">
        <v>3940035.82</v>
      </c>
      <c r="C64" s="73">
        <v>3940035.82</v>
      </c>
      <c r="D64" s="93">
        <f t="shared" si="11"/>
        <v>91.35251633412196</v>
      </c>
      <c r="E64" s="87">
        <f t="shared" si="12"/>
        <v>100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1:19" s="22" customFormat="1" ht="12" customHeight="1">
      <c r="A65" s="14" t="s">
        <v>19</v>
      </c>
      <c r="B65" s="69">
        <v>0</v>
      </c>
      <c r="C65" s="73">
        <v>0</v>
      </c>
      <c r="D65" s="93">
        <f t="shared" si="11"/>
        <v>0</v>
      </c>
      <c r="E65" s="87">
        <f t="shared" si="12"/>
        <v>0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 s="110" customFormat="1" ht="29.25" customHeight="1">
      <c r="A66" s="112" t="s">
        <v>76</v>
      </c>
      <c r="B66" s="107">
        <v>0</v>
      </c>
      <c r="C66" s="107">
        <v>0</v>
      </c>
      <c r="D66" s="108">
        <f t="shared" si="11"/>
        <v>0</v>
      </c>
      <c r="E66" s="109">
        <f t="shared" si="12"/>
        <v>0</v>
      </c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</row>
    <row r="67" spans="1:19" s="22" customFormat="1" ht="11.25" customHeight="1">
      <c r="A67" s="14" t="s">
        <v>59</v>
      </c>
      <c r="B67" s="69">
        <v>0</v>
      </c>
      <c r="C67" s="73">
        <v>0</v>
      </c>
      <c r="D67" s="93">
        <f t="shared" si="11"/>
        <v>0</v>
      </c>
      <c r="E67" s="87">
        <f t="shared" si="12"/>
        <v>0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 s="110" customFormat="1" ht="29.25" customHeight="1">
      <c r="A68" s="112" t="s">
        <v>76</v>
      </c>
      <c r="B68" s="107">
        <v>0</v>
      </c>
      <c r="C68" s="107">
        <v>0</v>
      </c>
      <c r="D68" s="108">
        <f t="shared" si="11"/>
        <v>0</v>
      </c>
      <c r="E68" s="109">
        <f t="shared" si="12"/>
        <v>0</v>
      </c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</row>
    <row r="69" spans="1:19" s="22" customFormat="1" ht="12" customHeight="1">
      <c r="A69" s="14" t="s">
        <v>20</v>
      </c>
      <c r="B69" s="69">
        <v>0</v>
      </c>
      <c r="C69" s="73">
        <v>0</v>
      </c>
      <c r="D69" s="93">
        <f t="shared" si="11"/>
        <v>0</v>
      </c>
      <c r="E69" s="87">
        <f t="shared" si="12"/>
        <v>0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1:5" s="22" customFormat="1" ht="12" customHeight="1">
      <c r="A70" s="14" t="s">
        <v>21</v>
      </c>
      <c r="B70" s="69">
        <f>B71</f>
        <v>372966.14</v>
      </c>
      <c r="C70" s="69">
        <f>C71</f>
        <v>372966.14</v>
      </c>
      <c r="D70" s="93">
        <f t="shared" si="11"/>
        <v>8.647483665878047</v>
      </c>
      <c r="E70" s="87">
        <f t="shared" si="12"/>
        <v>100</v>
      </c>
    </row>
    <row r="71" spans="1:5" s="22" customFormat="1" ht="12" customHeight="1">
      <c r="A71" s="14" t="s">
        <v>58</v>
      </c>
      <c r="B71" s="69">
        <v>372966.14</v>
      </c>
      <c r="C71" s="73">
        <v>372966.14</v>
      </c>
      <c r="D71" s="93">
        <f t="shared" si="11"/>
        <v>8.647483665878047</v>
      </c>
      <c r="E71" s="87">
        <f t="shared" si="12"/>
        <v>100</v>
      </c>
    </row>
    <row r="72" spans="1:5" s="22" customFormat="1" ht="12" customHeight="1">
      <c r="A72" s="24" t="s">
        <v>60</v>
      </c>
      <c r="B72" s="70">
        <f>SUM(B73:B82)</f>
        <v>350000</v>
      </c>
      <c r="C72" s="70">
        <f>SUM(C73:C82)</f>
        <v>350000</v>
      </c>
      <c r="D72" s="92">
        <f>100</f>
        <v>100</v>
      </c>
      <c r="E72" s="84">
        <f aca="true" t="shared" si="13" ref="E72:E82">IF(B72=0,0,100*C72/B72)</f>
        <v>100</v>
      </c>
    </row>
    <row r="73" spans="1:5" s="22" customFormat="1" ht="12" customHeight="1">
      <c r="A73" s="25" t="s">
        <v>61</v>
      </c>
      <c r="B73" s="69">
        <v>350000</v>
      </c>
      <c r="C73" s="73">
        <v>350000</v>
      </c>
      <c r="D73" s="93">
        <f aca="true" t="shared" si="14" ref="D73:D82">IF($C$72=0,0,100*C73/$C$72)</f>
        <v>100</v>
      </c>
      <c r="E73" s="87">
        <f t="shared" si="13"/>
        <v>100</v>
      </c>
    </row>
    <row r="74" spans="1:5" s="22" customFormat="1" ht="30" customHeight="1">
      <c r="A74" s="112" t="s">
        <v>77</v>
      </c>
      <c r="B74" s="69">
        <v>0</v>
      </c>
      <c r="C74" s="73">
        <v>0</v>
      </c>
      <c r="D74" s="93">
        <f t="shared" si="14"/>
        <v>0</v>
      </c>
      <c r="E74" s="87">
        <f>IF(B74=0,0,100*C74/B74)</f>
        <v>0</v>
      </c>
    </row>
    <row r="75" spans="1:5" s="22" customFormat="1" ht="41.25" customHeight="1">
      <c r="A75" s="112" t="s">
        <v>74</v>
      </c>
      <c r="B75" s="69">
        <v>0</v>
      </c>
      <c r="C75" s="73">
        <v>0</v>
      </c>
      <c r="D75" s="93">
        <f t="shared" si="14"/>
        <v>0</v>
      </c>
      <c r="E75" s="87">
        <f>IF(B75=0,0,100*C75/B75)</f>
        <v>0</v>
      </c>
    </row>
    <row r="76" spans="1:5" s="22" customFormat="1" ht="12" customHeight="1">
      <c r="A76" s="14" t="s">
        <v>62</v>
      </c>
      <c r="B76" s="69">
        <v>0</v>
      </c>
      <c r="C76" s="73">
        <v>0</v>
      </c>
      <c r="D76" s="93">
        <f t="shared" si="14"/>
        <v>0</v>
      </c>
      <c r="E76" s="87">
        <f t="shared" si="13"/>
        <v>0</v>
      </c>
    </row>
    <row r="77" spans="1:5" s="22" customFormat="1" ht="12" customHeight="1">
      <c r="A77" s="14" t="s">
        <v>22</v>
      </c>
      <c r="B77" s="69">
        <v>0</v>
      </c>
      <c r="C77" s="73">
        <v>0</v>
      </c>
      <c r="D77" s="93">
        <f t="shared" si="14"/>
        <v>0</v>
      </c>
      <c r="E77" s="87">
        <f t="shared" si="13"/>
        <v>0</v>
      </c>
    </row>
    <row r="78" spans="1:5" s="22" customFormat="1" ht="12" customHeight="1">
      <c r="A78" s="14" t="s">
        <v>23</v>
      </c>
      <c r="B78" s="69">
        <v>0</v>
      </c>
      <c r="C78" s="73">
        <v>0</v>
      </c>
      <c r="D78" s="93">
        <f t="shared" si="14"/>
        <v>0</v>
      </c>
      <c r="E78" s="87">
        <f t="shared" si="13"/>
        <v>0</v>
      </c>
    </row>
    <row r="79" spans="1:5" s="22" customFormat="1" ht="32.25" customHeight="1">
      <c r="A79" s="112" t="s">
        <v>76</v>
      </c>
      <c r="B79" s="69">
        <v>0</v>
      </c>
      <c r="C79" s="73">
        <v>0</v>
      </c>
      <c r="D79" s="93">
        <f t="shared" si="14"/>
        <v>0</v>
      </c>
      <c r="E79" s="87">
        <f t="shared" si="13"/>
        <v>0</v>
      </c>
    </row>
    <row r="80" spans="1:5" s="22" customFormat="1" ht="12" customHeight="1">
      <c r="A80" s="14" t="s">
        <v>24</v>
      </c>
      <c r="B80" s="69">
        <v>0</v>
      </c>
      <c r="C80" s="73">
        <v>0</v>
      </c>
      <c r="D80" s="93">
        <f t="shared" si="14"/>
        <v>0</v>
      </c>
      <c r="E80" s="87">
        <f>IF(B80=0,0,100*C80/B80)</f>
        <v>0</v>
      </c>
    </row>
    <row r="81" spans="1:5" s="22" customFormat="1" ht="40.5" customHeight="1">
      <c r="A81" s="112" t="s">
        <v>78</v>
      </c>
      <c r="B81" s="69">
        <v>0</v>
      </c>
      <c r="C81" s="73">
        <v>0</v>
      </c>
      <c r="D81" s="93">
        <f t="shared" si="14"/>
        <v>0</v>
      </c>
      <c r="E81" s="87">
        <f>IF(B81=0,0,100*C81/B81)</f>
        <v>0</v>
      </c>
    </row>
    <row r="82" spans="1:5" s="22" customFormat="1" ht="12" customHeight="1">
      <c r="A82" s="13" t="s">
        <v>25</v>
      </c>
      <c r="B82" s="69">
        <v>0</v>
      </c>
      <c r="C82" s="69">
        <v>0</v>
      </c>
      <c r="D82" s="93">
        <f t="shared" si="14"/>
        <v>0</v>
      </c>
      <c r="E82" s="87">
        <f t="shared" si="13"/>
        <v>0</v>
      </c>
    </row>
    <row r="83" ht="12" customHeight="1">
      <c r="A83" s="2" t="s">
        <v>90</v>
      </c>
    </row>
    <row r="84" s="26" customFormat="1" ht="15" customHeight="1">
      <c r="A84" s="114" t="s">
        <v>86</v>
      </c>
    </row>
    <row r="85" s="26" customFormat="1" ht="12.75">
      <c r="A85" s="26" t="s">
        <v>91</v>
      </c>
    </row>
    <row r="86" s="26" customFormat="1" ht="12.75">
      <c r="A86" s="26" t="s">
        <v>87</v>
      </c>
    </row>
    <row r="87" s="26" customFormat="1" ht="12" customHeight="1"/>
    <row r="88" s="26" customFormat="1" ht="12" customHeight="1"/>
    <row r="89" s="26" customFormat="1" ht="12" customHeight="1"/>
    <row r="90" s="26" customFormat="1" ht="12" customHeight="1"/>
    <row r="91" s="26" customFormat="1" ht="12" customHeight="1">
      <c r="A91" s="22" t="s">
        <v>92</v>
      </c>
    </row>
    <row r="92" s="26" customFormat="1" ht="12" customHeight="1"/>
    <row r="93" s="26" customFormat="1" ht="12" customHeight="1"/>
    <row r="94" s="26" customFormat="1" ht="12" customHeight="1"/>
    <row r="95" s="26" customFormat="1" ht="12" customHeight="1"/>
    <row r="96" s="26" customFormat="1" ht="12" customHeight="1"/>
    <row r="97" s="26" customFormat="1" ht="12" customHeight="1"/>
    <row r="98" s="26" customFormat="1" ht="12" customHeight="1"/>
    <row r="99" s="26" customFormat="1" ht="12" customHeight="1"/>
    <row r="100" spans="1:9" ht="12" customHeight="1">
      <c r="A100" s="4"/>
      <c r="B100" s="5"/>
      <c r="C100" s="5"/>
      <c r="D100" s="5"/>
      <c r="E100" s="15"/>
      <c r="F100" s="15"/>
      <c r="G100" s="15"/>
      <c r="H100" s="6"/>
      <c r="I100" s="7"/>
    </row>
    <row r="101" spans="1:9" ht="12" customHeight="1">
      <c r="A101" s="4"/>
      <c r="B101" s="5"/>
      <c r="C101" s="5"/>
      <c r="D101" s="5"/>
      <c r="E101" s="15"/>
      <c r="F101" s="15"/>
      <c r="G101" s="15"/>
      <c r="H101" s="6"/>
      <c r="I101" s="7"/>
    </row>
    <row r="102" spans="1:9" s="22" customFormat="1" ht="12" customHeight="1">
      <c r="A102" s="126"/>
      <c r="B102" s="127"/>
      <c r="C102" s="127"/>
      <c r="D102" s="127"/>
      <c r="E102" s="127"/>
      <c r="F102" s="127"/>
      <c r="G102" s="127"/>
      <c r="H102" s="2"/>
      <c r="I102" s="2"/>
    </row>
    <row r="103" spans="1:9" s="22" customFormat="1" ht="12" customHeight="1">
      <c r="A103" s="140"/>
      <c r="B103" s="141"/>
      <c r="C103" s="140"/>
      <c r="D103" s="50"/>
      <c r="E103" s="140"/>
      <c r="F103" s="141"/>
      <c r="G103" s="141"/>
      <c r="H103" s="2"/>
      <c r="I103" s="2"/>
    </row>
    <row r="104" spans="1:9" s="22" customFormat="1" ht="12" customHeight="1">
      <c r="A104" s="141"/>
      <c r="B104" s="141"/>
      <c r="C104" s="141"/>
      <c r="D104" s="51"/>
      <c r="E104" s="52"/>
      <c r="F104" s="53"/>
      <c r="G104" s="54"/>
      <c r="H104" s="2"/>
      <c r="I104" s="2"/>
    </row>
    <row r="105" spans="1:9" s="22" customFormat="1" ht="12" customHeight="1">
      <c r="A105" s="125"/>
      <c r="B105" s="124"/>
      <c r="C105" s="5"/>
      <c r="D105" s="5"/>
      <c r="E105" s="5"/>
      <c r="F105" s="5"/>
      <c r="G105" s="5"/>
      <c r="H105" s="2"/>
      <c r="I105" s="2"/>
    </row>
    <row r="106" spans="1:9" s="22" customFormat="1" ht="12" customHeight="1">
      <c r="A106" s="125"/>
      <c r="B106" s="124"/>
      <c r="C106" s="5"/>
      <c r="D106" s="5"/>
      <c r="E106" s="5"/>
      <c r="F106" s="5"/>
      <c r="G106" s="5"/>
      <c r="H106" s="2"/>
      <c r="I106" s="2"/>
    </row>
    <row r="107" spans="1:9" s="22" customFormat="1" ht="12" customHeight="1">
      <c r="A107" s="125"/>
      <c r="B107" s="124"/>
      <c r="C107" s="5"/>
      <c r="D107" s="5"/>
      <c r="E107" s="5"/>
      <c r="F107" s="5"/>
      <c r="G107" s="5"/>
      <c r="H107" s="2"/>
      <c r="I107" s="2"/>
    </row>
    <row r="108" spans="1:9" s="22" customFormat="1" ht="12" customHeight="1">
      <c r="A108" s="125"/>
      <c r="B108" s="124"/>
      <c r="C108" s="5"/>
      <c r="D108" s="5"/>
      <c r="E108" s="5"/>
      <c r="F108" s="5"/>
      <c r="G108" s="5"/>
      <c r="H108" s="2"/>
      <c r="I108" s="2"/>
    </row>
    <row r="109" spans="1:9" s="22" customFormat="1" ht="12" customHeight="1">
      <c r="A109" s="125"/>
      <c r="B109" s="124"/>
      <c r="C109" s="5"/>
      <c r="D109" s="5"/>
      <c r="E109" s="5"/>
      <c r="F109" s="5"/>
      <c r="G109" s="5"/>
      <c r="H109" s="2"/>
      <c r="I109" s="2"/>
    </row>
    <row r="110" spans="1:9" s="22" customFormat="1" ht="12" customHeight="1">
      <c r="A110" s="125"/>
      <c r="B110" s="124"/>
      <c r="C110" s="5"/>
      <c r="D110" s="5"/>
      <c r="E110" s="5"/>
      <c r="F110" s="5"/>
      <c r="G110" s="5"/>
      <c r="H110" s="2"/>
      <c r="I110" s="2"/>
    </row>
    <row r="111" spans="1:9" s="22" customFormat="1" ht="12" customHeight="1">
      <c r="A111" s="123"/>
      <c r="B111" s="124"/>
      <c r="C111" s="5"/>
      <c r="D111" s="5"/>
      <c r="E111" s="5"/>
      <c r="F111" s="5"/>
      <c r="G111" s="5"/>
      <c r="H111" s="2"/>
      <c r="I111" s="2"/>
    </row>
    <row r="112" spans="1:9" s="22" customFormat="1" ht="12" customHeight="1">
      <c r="A112" s="4"/>
      <c r="B112" s="56"/>
      <c r="C112" s="56"/>
      <c r="D112" s="56"/>
      <c r="E112" s="56"/>
      <c r="F112" s="56"/>
      <c r="G112" s="56"/>
      <c r="H112" s="2"/>
      <c r="I112" s="2"/>
    </row>
    <row r="113" spans="1:9" s="22" customFormat="1" ht="12" customHeight="1">
      <c r="A113" s="4"/>
      <c r="B113" s="4"/>
      <c r="C113" s="57"/>
      <c r="D113" s="57"/>
      <c r="E113" s="57"/>
      <c r="F113" s="56"/>
      <c r="G113" s="56"/>
      <c r="H113" s="2"/>
      <c r="I113" s="2"/>
    </row>
    <row r="114" spans="1:9" s="22" customFormat="1" ht="12" customHeight="1">
      <c r="A114" s="58"/>
      <c r="B114" s="58"/>
      <c r="C114" s="56"/>
      <c r="D114" s="56"/>
      <c r="E114" s="56"/>
      <c r="F114" s="56"/>
      <c r="G114" s="56"/>
      <c r="H114" s="2"/>
      <c r="I114" s="2"/>
    </row>
    <row r="115" spans="1:9" s="22" customFormat="1" ht="12" customHeight="1">
      <c r="A115" s="58"/>
      <c r="B115" s="58"/>
      <c r="C115" s="56"/>
      <c r="D115" s="56"/>
      <c r="E115" s="56"/>
      <c r="F115" s="56"/>
      <c r="G115" s="56"/>
      <c r="H115" s="2"/>
      <c r="I115" s="2"/>
    </row>
    <row r="116" spans="1:9" s="22" customFormat="1" ht="12" customHeight="1">
      <c r="A116" s="58"/>
      <c r="B116" s="58"/>
      <c r="C116" s="56"/>
      <c r="D116" s="56"/>
      <c r="E116" s="56"/>
      <c r="F116" s="56"/>
      <c r="G116" s="56"/>
      <c r="H116" s="2"/>
      <c r="I116" s="2"/>
    </row>
    <row r="117" spans="1:7" ht="12" customHeight="1">
      <c r="A117" s="4"/>
      <c r="B117" s="4"/>
      <c r="C117" s="4"/>
      <c r="D117" s="4"/>
      <c r="E117" s="4"/>
      <c r="F117" s="4"/>
      <c r="G117" s="4"/>
    </row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43" ht="7.5" customHeight="1"/>
    <row r="144" ht="7.5" customHeight="1"/>
    <row r="145" ht="20.25" customHeight="1"/>
  </sheetData>
  <sheetProtection/>
  <mergeCells count="46">
    <mergeCell ref="D55:E55"/>
    <mergeCell ref="H4:J4"/>
    <mergeCell ref="I36:I38"/>
    <mergeCell ref="G36:G38"/>
    <mergeCell ref="E37:E38"/>
    <mergeCell ref="A3:A4"/>
    <mergeCell ref="C36:D38"/>
    <mergeCell ref="C45:D45"/>
    <mergeCell ref="C40:D40"/>
    <mergeCell ref="E103:G103"/>
    <mergeCell ref="A109:B109"/>
    <mergeCell ref="B39:G39"/>
    <mergeCell ref="H39:I39"/>
    <mergeCell ref="A103:B104"/>
    <mergeCell ref="C103:C104"/>
    <mergeCell ref="A36:A39"/>
    <mergeCell ref="A54:A55"/>
    <mergeCell ref="B55:C55"/>
    <mergeCell ref="C51:D51"/>
    <mergeCell ref="A110:B110"/>
    <mergeCell ref="K3:Q3"/>
    <mergeCell ref="A102:G102"/>
    <mergeCell ref="K4:K9"/>
    <mergeCell ref="L4:L9"/>
    <mergeCell ref="B36:B38"/>
    <mergeCell ref="E36:F36"/>
    <mergeCell ref="H36:H38"/>
    <mergeCell ref="B4:G4"/>
    <mergeCell ref="C52:D52"/>
    <mergeCell ref="H1:J1"/>
    <mergeCell ref="C41:D41"/>
    <mergeCell ref="C42:D42"/>
    <mergeCell ref="C43:D43"/>
    <mergeCell ref="C44:D44"/>
    <mergeCell ref="A111:B111"/>
    <mergeCell ref="A105:B105"/>
    <mergeCell ref="A106:B106"/>
    <mergeCell ref="A107:B107"/>
    <mergeCell ref="A108:B108"/>
    <mergeCell ref="C46:D46"/>
    <mergeCell ref="C49:D49"/>
    <mergeCell ref="C50:D50"/>
    <mergeCell ref="C48:D48"/>
    <mergeCell ref="A1:G1"/>
    <mergeCell ref="A2:G2"/>
    <mergeCell ref="C47:D47"/>
  </mergeCells>
  <printOptions horizontalCentered="1"/>
  <pageMargins left="0" right="0" top="0.35433070866141736" bottom="0.3937007874015748" header="0.15748031496062992" footer="0"/>
  <pageSetup orientation="landscape" paperSize="9" r:id="rId1"/>
  <headerFooter alignWithMargins="0">
    <oddFooter>&amp;C&amp;8Strona &amp;P</oddFooter>
  </headerFooter>
  <rowBreaks count="1" manualBreakCount="1">
    <brk id="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Gminy Ustronie Morskie</cp:lastModifiedBy>
  <cp:lastPrinted>2009-02-24T11:01:48Z</cp:lastPrinted>
  <dcterms:created xsi:type="dcterms:W3CDTF">1999-06-08T03:45:39Z</dcterms:created>
  <dcterms:modified xsi:type="dcterms:W3CDTF">2009-02-24T11:01:49Z</dcterms:modified>
  <cp:category/>
  <cp:version/>
  <cp:contentType/>
  <cp:contentStatus/>
</cp:coreProperties>
</file>